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599" activeTab="1"/>
  </bookViews>
  <sheets>
    <sheet name="收2" sheetId="1" r:id="rId1"/>
    <sheet name="支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<sst xmlns="http://schemas.openxmlformats.org/spreadsheetml/2006/main" count="62" uniqueCount="58">
  <si>
    <t>一、税收收入</t>
  </si>
  <si>
    <r>
      <t xml:space="preserve">    </t>
    </r>
    <r>
      <rPr>
        <sz val="14"/>
        <rFont val="宋体"/>
        <family val="0"/>
      </rPr>
      <t>其中：地税征收</t>
    </r>
  </si>
  <si>
    <t>项　　　　目</t>
  </si>
  <si>
    <t>（一）农林水事务支出</t>
  </si>
  <si>
    <t>（二）文教卫支出</t>
  </si>
  <si>
    <t>（三）一般公共服务支出</t>
  </si>
  <si>
    <t>比上年增长比例</t>
  </si>
  <si>
    <t>完成年初预算比例</t>
  </si>
  <si>
    <r>
      <t>项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目</t>
    </r>
  </si>
  <si>
    <r>
      <t xml:space="preserve">           </t>
    </r>
    <r>
      <rPr>
        <sz val="14"/>
        <rFont val="宋体"/>
        <family val="0"/>
      </rPr>
      <t>国税征收</t>
    </r>
  </si>
  <si>
    <t>二、非税收入</t>
  </si>
  <si>
    <r>
      <t>　　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、专项收入</t>
    </r>
  </si>
  <si>
    <t>　　其中：教育费附加收入</t>
  </si>
  <si>
    <r>
      <t xml:space="preserve">       2</t>
    </r>
    <r>
      <rPr>
        <sz val="12"/>
        <rFont val="宋体"/>
        <family val="0"/>
      </rPr>
      <t>、行政事业性收费收入</t>
    </r>
  </si>
  <si>
    <r>
      <t xml:space="preserve">       3</t>
    </r>
    <r>
      <rPr>
        <sz val="12"/>
        <rFont val="宋体"/>
        <family val="0"/>
      </rPr>
      <t>、罚没收入</t>
    </r>
  </si>
  <si>
    <t>比上年增长比例</t>
  </si>
  <si>
    <t>财政总收入</t>
  </si>
  <si>
    <t xml:space="preserve">一、消费税        </t>
  </si>
  <si>
    <t>三、企业所得税（60％）</t>
  </si>
  <si>
    <t>四、个人所得税（60％）</t>
  </si>
  <si>
    <t>单位：万元</t>
  </si>
  <si>
    <t>（六）其他支出</t>
  </si>
  <si>
    <t>（五）科学技术支出</t>
  </si>
  <si>
    <t>（四）公共安全支出</t>
  </si>
  <si>
    <r>
      <t xml:space="preserve">       </t>
    </r>
    <r>
      <rPr>
        <sz val="12"/>
        <rFont val="宋体"/>
        <family val="0"/>
      </rPr>
      <t>其中：社会保障与就业</t>
    </r>
  </si>
  <si>
    <t xml:space="preserve">           烟草等省下划</t>
  </si>
  <si>
    <r>
      <t>　　3</t>
    </r>
    <r>
      <rPr>
        <sz val="14"/>
        <rFont val="宋体"/>
        <family val="0"/>
      </rPr>
      <t>、营业税</t>
    </r>
  </si>
  <si>
    <r>
      <t>　　</t>
    </r>
    <r>
      <rPr>
        <sz val="12"/>
        <rFont val="Times New Roman"/>
        <family val="1"/>
      </rPr>
      <t>4</t>
    </r>
    <r>
      <rPr>
        <sz val="14"/>
        <rFont val="宋体"/>
        <family val="0"/>
      </rPr>
      <t>、企业所得税</t>
    </r>
    <r>
      <rPr>
        <sz val="14"/>
        <rFont val="Times New Roman"/>
        <family val="1"/>
      </rPr>
      <t>40%</t>
    </r>
  </si>
  <si>
    <r>
      <t>　　</t>
    </r>
    <r>
      <rPr>
        <sz val="12"/>
        <rFont val="Times New Roman"/>
        <family val="1"/>
      </rPr>
      <t>5</t>
    </r>
    <r>
      <rPr>
        <sz val="14"/>
        <rFont val="宋体"/>
        <family val="0"/>
      </rPr>
      <t>、个人所得税</t>
    </r>
    <r>
      <rPr>
        <sz val="14"/>
        <rFont val="Times New Roman"/>
        <family val="1"/>
      </rPr>
      <t>40%</t>
    </r>
  </si>
  <si>
    <r>
      <t>　　6</t>
    </r>
    <r>
      <rPr>
        <sz val="14"/>
        <rFont val="宋体"/>
        <family val="0"/>
      </rPr>
      <t>、资源税</t>
    </r>
  </si>
  <si>
    <r>
      <t>　　7</t>
    </r>
    <r>
      <rPr>
        <sz val="14"/>
        <rFont val="宋体"/>
        <family val="0"/>
      </rPr>
      <t>、城市维护建设税</t>
    </r>
  </si>
  <si>
    <r>
      <t>　　8</t>
    </r>
    <r>
      <rPr>
        <sz val="14"/>
        <rFont val="宋体"/>
        <family val="0"/>
      </rPr>
      <t>、房产税</t>
    </r>
  </si>
  <si>
    <r>
      <t>　　9</t>
    </r>
    <r>
      <rPr>
        <sz val="14"/>
        <rFont val="宋体"/>
        <family val="0"/>
      </rPr>
      <t>、印花税</t>
    </r>
  </si>
  <si>
    <r>
      <t>　　10</t>
    </r>
    <r>
      <rPr>
        <sz val="14"/>
        <rFont val="宋体"/>
        <family val="0"/>
      </rPr>
      <t>、城镇土地使用税</t>
    </r>
  </si>
  <si>
    <r>
      <t>　　11</t>
    </r>
    <r>
      <rPr>
        <sz val="14"/>
        <rFont val="宋体"/>
        <family val="0"/>
      </rPr>
      <t>、土地增值税</t>
    </r>
  </si>
  <si>
    <t xml:space="preserve">          其他专项收入</t>
  </si>
  <si>
    <t>[一]一般公共预算收入</t>
  </si>
  <si>
    <t>一般公共预算支出</t>
  </si>
  <si>
    <t>完成年初预算数</t>
  </si>
  <si>
    <r>
      <t>　　1</t>
    </r>
    <r>
      <rPr>
        <sz val="14"/>
        <rFont val="宋体"/>
        <family val="0"/>
      </rPr>
      <t>、增值税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</si>
  <si>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2、营改增</t>
    </r>
  </si>
  <si>
    <t xml:space="preserve">  其中：金融省下划</t>
  </si>
  <si>
    <t xml:space="preserve">  其中：地税代征</t>
  </si>
  <si>
    <t>五、改征增值税</t>
  </si>
  <si>
    <t>六、营业税</t>
  </si>
  <si>
    <t xml:space="preserve">[二]上划中央六税合计 </t>
  </si>
  <si>
    <t xml:space="preserve">二、增值税   </t>
  </si>
  <si>
    <r>
      <t>　　12</t>
    </r>
    <r>
      <rPr>
        <sz val="14"/>
        <rFont val="宋体"/>
        <family val="0"/>
      </rPr>
      <t>、车船税</t>
    </r>
  </si>
  <si>
    <r>
      <t>　　13</t>
    </r>
    <r>
      <rPr>
        <sz val="14"/>
        <rFont val="宋体"/>
        <family val="0"/>
      </rPr>
      <t>、耕地占用税</t>
    </r>
  </si>
  <si>
    <r>
      <t>　　14</t>
    </r>
    <r>
      <rPr>
        <sz val="14"/>
        <rFont val="宋体"/>
        <family val="0"/>
      </rPr>
      <t>、契税</t>
    </r>
  </si>
  <si>
    <t>岱山县2018年1月一般公共预算支出情况表</t>
  </si>
  <si>
    <t>2018年预算数</t>
  </si>
  <si>
    <t xml:space="preserve">    15、环保税</t>
  </si>
  <si>
    <r>
      <t xml:space="preserve">    5</t>
    </r>
    <r>
      <rPr>
        <sz val="12"/>
        <rFont val="宋体"/>
        <family val="0"/>
      </rPr>
      <t>、政府住房基金收入</t>
    </r>
  </si>
  <si>
    <r>
      <t xml:space="preserve">     4</t>
    </r>
    <r>
      <rPr>
        <sz val="12"/>
        <rFont val="宋体"/>
        <family val="0"/>
      </rPr>
      <t>、国有资源（资产）有偿使用收入</t>
    </r>
  </si>
  <si>
    <t>2018年2月执行数</t>
  </si>
  <si>
    <t>2017年2月执行数</t>
  </si>
  <si>
    <t>岱山县2018年2月一般公共预算收入情况表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</si>
</sst>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.0"/>
    <numFmt numFmtId="186" formatCode="0.000"/>
    <numFmt numFmtId="187" formatCode="0.0000"/>
    <numFmt numFmtId="188" formatCode="0_ "/>
    <numFmt numFmtId="189" formatCode="0.00_);[Red]\(0.00\)"/>
    <numFmt numFmtId="190" formatCode="0_);[Red]\(0\)"/>
  </numFmts>
  <fonts count="1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2"/>
      <name val="楷体（打印机字体）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sz val="16"/>
      <name val="楷体（打印机字体）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9" fontId="4" fillId="0" borderId="1" xfId="1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84" fontId="4" fillId="0" borderId="1" xfId="15" applyNumberFormat="1" applyFont="1" applyBorder="1" applyAlignment="1">
      <alignment horizontal="right" vertical="center" wrapText="1"/>
    </xf>
    <xf numFmtId="184" fontId="5" fillId="0" borderId="1" xfId="15" applyNumberFormat="1" applyFont="1" applyBorder="1" applyAlignment="1">
      <alignment horizontal="center" vertical="center"/>
    </xf>
    <xf numFmtId="0" fontId="0" fillId="0" borderId="1" xfId="16" applyFont="1" applyBorder="1" applyAlignment="1">
      <alignment horizontal="justify"/>
      <protection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3" fillId="0" borderId="1" xfId="15" applyNumberFormat="1" applyFont="1" applyBorder="1" applyAlignment="1">
      <alignment horizontal="center" vertical="center"/>
    </xf>
    <xf numFmtId="184" fontId="4" fillId="0" borderId="1" xfId="15" applyNumberFormat="1" applyFont="1" applyFill="1" applyBorder="1" applyAlignment="1">
      <alignment horizontal="right" vertical="center" wrapText="1"/>
    </xf>
    <xf numFmtId="190" fontId="2" fillId="0" borderId="0" xfId="0" applyNumberFormat="1" applyFont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0" fontId="5" fillId="0" borderId="1" xfId="0" applyNumberFormat="1" applyFont="1" applyBorder="1" applyAlignment="1">
      <alignment horizontal="right" vertical="center" wrapText="1"/>
    </xf>
    <xf numFmtId="190" fontId="5" fillId="0" borderId="1" xfId="0" applyNumberFormat="1" applyFont="1" applyBorder="1" applyAlignment="1">
      <alignment horizontal="right" vertical="center"/>
    </xf>
    <xf numFmtId="190" fontId="0" fillId="0" borderId="1" xfId="0" applyNumberFormat="1" applyFont="1" applyBorder="1" applyAlignment="1">
      <alignment horizontal="right" vertical="center"/>
    </xf>
    <xf numFmtId="190" fontId="0" fillId="0" borderId="1" xfId="0" applyNumberFormat="1" applyFont="1" applyBorder="1" applyAlignment="1">
      <alignment horizontal="right"/>
    </xf>
    <xf numFmtId="190" fontId="5" fillId="0" borderId="1" xfId="0" applyNumberFormat="1" applyFont="1" applyBorder="1" applyAlignment="1">
      <alignment horizontal="right"/>
    </xf>
    <xf numFmtId="190" fontId="0" fillId="0" borderId="0" xfId="0" applyNumberFormat="1" applyAlignment="1">
      <alignment/>
    </xf>
    <xf numFmtId="190" fontId="5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常规_2005年旬报岱山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2018&#24180;&#25910;&#25903;&#27604;&#367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5910;&#25903;&#25191;&#34892;&#34920;\2017&#24180;&#25910;&#25903;&#25191;&#34892;&#34920;\2017&#24180;2&#26376;&#23729;&#23665;&#25910;&#25903;&#25191;&#34892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9044;&#31639;&#25910;&#25903;&#26376;&#25253;\&#38468;&#34920;\2018\18&#24180;&#38468;&#34920;%20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1"/>
      <sheetName val="支1"/>
      <sheetName val="收2"/>
      <sheetName val="支2"/>
    </sheetNames>
    <sheetDataSet>
      <sheetData sheetId="1">
        <row r="7">
          <cell r="B7">
            <v>4462</v>
          </cell>
          <cell r="C7">
            <v>3739</v>
          </cell>
        </row>
        <row r="19">
          <cell r="B19">
            <v>5500</v>
          </cell>
          <cell r="C19">
            <v>3147</v>
          </cell>
        </row>
        <row r="20">
          <cell r="B20">
            <v>0</v>
          </cell>
          <cell r="C20">
            <v>-12</v>
          </cell>
        </row>
        <row r="25">
          <cell r="B25">
            <v>4152</v>
          </cell>
          <cell r="C25">
            <v>4900</v>
          </cell>
        </row>
        <row r="44">
          <cell r="B44">
            <v>1298</v>
          </cell>
          <cell r="C44">
            <v>978</v>
          </cell>
        </row>
        <row r="45">
          <cell r="B45">
            <v>3518</v>
          </cell>
          <cell r="C45">
            <v>3655</v>
          </cell>
        </row>
        <row r="46">
          <cell r="B46">
            <v>1045</v>
          </cell>
          <cell r="C46">
            <v>927</v>
          </cell>
        </row>
        <row r="47">
          <cell r="B47">
            <v>191</v>
          </cell>
          <cell r="C47">
            <v>910</v>
          </cell>
        </row>
        <row r="48">
          <cell r="B48">
            <v>448</v>
          </cell>
          <cell r="C48">
            <v>296</v>
          </cell>
        </row>
        <row r="49">
          <cell r="B49">
            <v>1721</v>
          </cell>
          <cell r="C49">
            <v>1256</v>
          </cell>
        </row>
        <row r="50">
          <cell r="B50">
            <v>1696</v>
          </cell>
          <cell r="C50">
            <v>237</v>
          </cell>
        </row>
        <row r="51">
          <cell r="B51">
            <v>229</v>
          </cell>
          <cell r="C51">
            <v>154</v>
          </cell>
        </row>
        <row r="52">
          <cell r="B52">
            <v>4</v>
          </cell>
          <cell r="C52">
            <v>7</v>
          </cell>
        </row>
        <row r="53">
          <cell r="B53">
            <v>1180</v>
          </cell>
          <cell r="C53">
            <v>587</v>
          </cell>
        </row>
        <row r="54">
          <cell r="B54">
            <v>0</v>
          </cell>
        </row>
        <row r="56">
          <cell r="B56">
            <v>1815</v>
          </cell>
          <cell r="C56">
            <v>1814</v>
          </cell>
        </row>
        <row r="66">
          <cell r="B66">
            <v>0</v>
          </cell>
        </row>
      </sheetData>
      <sheetData sheetId="3">
        <row r="57">
          <cell r="B57">
            <v>819</v>
          </cell>
          <cell r="C57">
            <v>1083</v>
          </cell>
        </row>
        <row r="64">
          <cell r="C64">
            <v>0</v>
          </cell>
        </row>
        <row r="81">
          <cell r="B81">
            <v>0</v>
          </cell>
          <cell r="C81">
            <v>0</v>
          </cell>
        </row>
        <row r="93">
          <cell r="B93">
            <v>3678</v>
          </cell>
          <cell r="C93">
            <v>4829</v>
          </cell>
        </row>
        <row r="100">
          <cell r="B100">
            <v>0</v>
          </cell>
          <cell r="C100">
            <v>0</v>
          </cell>
        </row>
        <row r="122">
          <cell r="B122">
            <v>2</v>
          </cell>
          <cell r="C122">
            <v>2</v>
          </cell>
        </row>
        <row r="123">
          <cell r="B123">
            <v>4461</v>
          </cell>
          <cell r="C123">
            <v>3739</v>
          </cell>
        </row>
        <row r="125">
          <cell r="B125">
            <v>6228</v>
          </cell>
          <cell r="C125">
            <v>7350</v>
          </cell>
        </row>
        <row r="126">
          <cell r="B126">
            <v>1948</v>
          </cell>
          <cell r="C126">
            <v>1467</v>
          </cell>
        </row>
        <row r="127">
          <cell r="B127">
            <v>5500</v>
          </cell>
          <cell r="C127">
            <v>3147</v>
          </cell>
        </row>
        <row r="128">
          <cell r="B128">
            <v>0</v>
          </cell>
          <cell r="C128">
            <v>-12</v>
          </cell>
        </row>
      </sheetData>
      <sheetData sheetId="4">
        <row r="5">
          <cell r="B5">
            <v>9052</v>
          </cell>
        </row>
        <row r="38">
          <cell r="B38">
            <v>4035</v>
          </cell>
        </row>
        <row r="56">
          <cell r="B56">
            <v>301</v>
          </cell>
        </row>
        <row r="70">
          <cell r="B70">
            <v>9375</v>
          </cell>
          <cell r="C70">
            <v>4739</v>
          </cell>
        </row>
        <row r="122">
          <cell r="B122">
            <v>19102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2"/>
      <sheetName val="支2"/>
    </sheetNames>
    <sheetDataSet>
      <sheetData sheetId="0">
        <row r="9">
          <cell r="B9">
            <v>102</v>
          </cell>
        </row>
        <row r="10">
          <cell r="B10">
            <v>39</v>
          </cell>
        </row>
        <row r="14">
          <cell r="B14">
            <v>857</v>
          </cell>
        </row>
        <row r="15">
          <cell r="B15">
            <v>3972</v>
          </cell>
        </row>
        <row r="16">
          <cell r="B16">
            <v>71</v>
          </cell>
        </row>
      </sheetData>
      <sheetData sheetId="1">
        <row r="5">
          <cell r="B5">
            <v>13436</v>
          </cell>
        </row>
        <row r="6">
          <cell r="B6">
            <v>16060</v>
          </cell>
        </row>
        <row r="7">
          <cell r="B7">
            <v>9095</v>
          </cell>
        </row>
        <row r="8">
          <cell r="B8">
            <v>3803</v>
          </cell>
        </row>
        <row r="9">
          <cell r="B9">
            <v>296</v>
          </cell>
        </row>
        <row r="10">
          <cell r="B10">
            <v>23426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96</v>
          </cell>
        </row>
        <row r="5">
          <cell r="D5">
            <v>636.86</v>
          </cell>
        </row>
        <row r="7">
          <cell r="D7">
            <v>234.46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15" sqref="B15"/>
    </sheetView>
  </sheetViews>
  <sheetFormatPr defaultColWidth="9.00390625" defaultRowHeight="14.25"/>
  <cols>
    <col min="1" max="1" width="27.375" style="12" customWidth="1"/>
    <col min="2" max="2" width="12.125" style="42" customWidth="1"/>
    <col min="3" max="3" width="11.875" style="42" customWidth="1"/>
    <col min="4" max="4" width="13.375" style="0" customWidth="1"/>
    <col min="5" max="5" width="9.125" style="0" bestFit="1" customWidth="1"/>
    <col min="6" max="6" width="10.75390625" style="0" customWidth="1"/>
  </cols>
  <sheetData>
    <row r="1" spans="1:6" ht="24" customHeight="1">
      <c r="A1" s="44" t="s">
        <v>57</v>
      </c>
      <c r="B1" s="44"/>
      <c r="C1" s="44"/>
      <c r="D1" s="44"/>
      <c r="E1" s="44"/>
      <c r="F1" s="44"/>
    </row>
    <row r="2" spans="1:6" ht="13.5" customHeight="1">
      <c r="A2" s="10"/>
      <c r="B2" s="35"/>
      <c r="C2" s="35"/>
      <c r="D2" s="1"/>
      <c r="E2" s="1"/>
      <c r="F2" s="22" t="s">
        <v>20</v>
      </c>
    </row>
    <row r="3" spans="1:6" ht="28.5">
      <c r="A3" s="13" t="s">
        <v>8</v>
      </c>
      <c r="B3" s="36" t="s">
        <v>55</v>
      </c>
      <c r="C3" s="36" t="s">
        <v>56</v>
      </c>
      <c r="D3" s="7" t="s">
        <v>6</v>
      </c>
      <c r="E3" s="3" t="s">
        <v>51</v>
      </c>
      <c r="F3" s="8" t="s">
        <v>7</v>
      </c>
    </row>
    <row r="4" spans="1:6" ht="18" customHeight="1">
      <c r="A4" s="21" t="s">
        <v>16</v>
      </c>
      <c r="B4" s="37">
        <f>SUM(B5,B35)</f>
        <v>49076</v>
      </c>
      <c r="C4" s="37">
        <f>SUM(C5,C35)</f>
        <v>43117</v>
      </c>
      <c r="D4" s="26">
        <f>B4/C4-1</f>
        <v>0.13820534823851371</v>
      </c>
      <c r="E4" s="24">
        <f>SUM(E5,E35)</f>
        <v>241626</v>
      </c>
      <c r="F4" s="26">
        <f>B4/E4</f>
        <v>0.20310728150116295</v>
      </c>
    </row>
    <row r="5" spans="1:6" ht="18" customHeight="1">
      <c r="A5" s="21" t="s">
        <v>36</v>
      </c>
      <c r="B5" s="38">
        <f>SUM(B6,B27)</f>
        <v>30937</v>
      </c>
      <c r="C5" s="38">
        <f>SUM(C6,C27)</f>
        <v>27424</v>
      </c>
      <c r="D5" s="26">
        <f aca="true" t="shared" si="0" ref="D5:D41">B5/C5-1</f>
        <v>0.12809947491248552</v>
      </c>
      <c r="E5" s="25">
        <f>SUM(E6,E27)</f>
        <v>167610</v>
      </c>
      <c r="F5" s="26">
        <f aca="true" t="shared" si="1" ref="F5:F41">B5/E5</f>
        <v>0.1845772925243124</v>
      </c>
    </row>
    <row r="6" spans="1:6" ht="18" customHeight="1">
      <c r="A6" s="11" t="s">
        <v>0</v>
      </c>
      <c r="B6" s="38">
        <f>SUM(B7:B8,B11,B12,B16:B26)</f>
        <v>25444</v>
      </c>
      <c r="C6" s="38">
        <f>SUM(C7:C8,C11,C12,C16:C25)</f>
        <v>20781</v>
      </c>
      <c r="D6" s="26">
        <f t="shared" si="0"/>
        <v>0.22438766180645775</v>
      </c>
      <c r="E6" s="25">
        <f>SUM(E7:E8,E11,E12,E16:E26)</f>
        <v>125700</v>
      </c>
      <c r="F6" s="26">
        <f t="shared" si="1"/>
        <v>0.2024184566428003</v>
      </c>
    </row>
    <row r="7" spans="1:6" ht="18" customHeight="1">
      <c r="A7" s="14" t="s">
        <v>39</v>
      </c>
      <c r="B7" s="43">
        <f>'[1]收1'!$B$7</f>
        <v>4462</v>
      </c>
      <c r="C7" s="39">
        <f>'[1]收1'!$C$7</f>
        <v>3739</v>
      </c>
      <c r="D7" s="26">
        <f t="shared" si="0"/>
        <v>0.19336721048408667</v>
      </c>
      <c r="E7" s="25">
        <v>30709</v>
      </c>
      <c r="F7" s="26">
        <f t="shared" si="1"/>
        <v>0.14529942362173956</v>
      </c>
    </row>
    <row r="8" spans="1:6" ht="18" customHeight="1">
      <c r="A8" s="20" t="s">
        <v>40</v>
      </c>
      <c r="B8" s="43">
        <f>'[1]收1'!$B$19</f>
        <v>5500</v>
      </c>
      <c r="C8" s="38">
        <f>'[1]收1'!$C$19</f>
        <v>3147</v>
      </c>
      <c r="D8" s="26">
        <f t="shared" si="0"/>
        <v>0.7476962186209088</v>
      </c>
      <c r="E8" s="25">
        <v>19819</v>
      </c>
      <c r="F8" s="26">
        <f t="shared" si="1"/>
        <v>0.27751147888389927</v>
      </c>
    </row>
    <row r="9" spans="1:6" ht="18" customHeight="1">
      <c r="A9" s="20" t="s">
        <v>41</v>
      </c>
      <c r="B9" s="43">
        <f>'[3]Sheet1'!$C$3</f>
        <v>96</v>
      </c>
      <c r="C9" s="38">
        <f>'[2]收2'!$B$9</f>
        <v>102</v>
      </c>
      <c r="D9" s="26">
        <f t="shared" si="0"/>
        <v>-0.05882352941176472</v>
      </c>
      <c r="E9" s="25">
        <v>312</v>
      </c>
      <c r="F9" s="26">
        <f t="shared" si="1"/>
        <v>0.3076923076923077</v>
      </c>
    </row>
    <row r="10" spans="1:6" ht="18" customHeight="1">
      <c r="A10" s="20" t="s">
        <v>42</v>
      </c>
      <c r="B10" s="43">
        <v>73</v>
      </c>
      <c r="C10" s="38">
        <f>'[2]收2'!$B$10</f>
        <v>39</v>
      </c>
      <c r="D10" s="26">
        <f t="shared" si="0"/>
        <v>0.8717948717948718</v>
      </c>
      <c r="E10" s="25">
        <v>400</v>
      </c>
      <c r="F10" s="26">
        <f t="shared" si="1"/>
        <v>0.1825</v>
      </c>
    </row>
    <row r="11" spans="1:6" ht="18" customHeight="1">
      <c r="A11" s="14" t="s">
        <v>26</v>
      </c>
      <c r="B11" s="43">
        <f>'[1]收1'!$B$20</f>
        <v>0</v>
      </c>
      <c r="C11" s="39">
        <f>'[1]收1'!$C$20</f>
        <v>-12</v>
      </c>
      <c r="D11" s="26">
        <f t="shared" si="0"/>
        <v>-1</v>
      </c>
      <c r="E11" s="25"/>
      <c r="F11" s="26" t="e">
        <f t="shared" si="1"/>
        <v>#DIV/0!</v>
      </c>
    </row>
    <row r="12" spans="1:6" ht="18" customHeight="1">
      <c r="A12" s="14" t="s">
        <v>27</v>
      </c>
      <c r="B12" s="38">
        <f>'[1]收1'!$B$25</f>
        <v>4152</v>
      </c>
      <c r="C12" s="39">
        <f>'[1]收1'!$C$25</f>
        <v>4900</v>
      </c>
      <c r="D12" s="26">
        <f t="shared" si="0"/>
        <v>-0.15265306122448985</v>
      </c>
      <c r="E12" s="25">
        <v>11200</v>
      </c>
      <c r="F12" s="26">
        <f t="shared" si="1"/>
        <v>0.3707142857142857</v>
      </c>
    </row>
    <row r="13" spans="1:6" ht="18" customHeight="1">
      <c r="A13" s="11" t="s">
        <v>1</v>
      </c>
      <c r="B13" s="38">
        <f>'[3]Sheet1'!$D$5</f>
        <v>636.86</v>
      </c>
      <c r="C13" s="38">
        <f>'[2]收2'!$B$14</f>
        <v>857</v>
      </c>
      <c r="D13" s="26">
        <f t="shared" si="0"/>
        <v>-0.25687281213535584</v>
      </c>
      <c r="E13" s="25">
        <v>2052</v>
      </c>
      <c r="F13" s="26">
        <f t="shared" si="1"/>
        <v>0.3103606237816764</v>
      </c>
    </row>
    <row r="14" spans="1:6" ht="18" customHeight="1">
      <c r="A14" s="14" t="s">
        <v>9</v>
      </c>
      <c r="B14" s="38">
        <v>3281</v>
      </c>
      <c r="C14" s="39">
        <f>'[2]收2'!$B$15</f>
        <v>3972</v>
      </c>
      <c r="D14" s="26">
        <f t="shared" si="0"/>
        <v>-0.17396777442094657</v>
      </c>
      <c r="E14" s="25">
        <v>8760</v>
      </c>
      <c r="F14" s="26">
        <f t="shared" si="1"/>
        <v>0.3745433789954338</v>
      </c>
    </row>
    <row r="15" spans="1:6" ht="18" customHeight="1">
      <c r="A15" s="28" t="s">
        <v>25</v>
      </c>
      <c r="B15" s="38">
        <f>'[3]Sheet1'!$D$7</f>
        <v>234.46</v>
      </c>
      <c r="C15" s="39">
        <f>'[2]收2'!$B$16</f>
        <v>71</v>
      </c>
      <c r="D15" s="26">
        <f t="shared" si="0"/>
        <v>2.3022535211267607</v>
      </c>
      <c r="E15" s="25">
        <v>388</v>
      </c>
      <c r="F15" s="26">
        <f t="shared" si="1"/>
        <v>0.604278350515464</v>
      </c>
    </row>
    <row r="16" spans="1:6" ht="18" customHeight="1">
      <c r="A16" s="14" t="s">
        <v>28</v>
      </c>
      <c r="B16" s="38">
        <f>'[1]收1'!$B$44</f>
        <v>1298</v>
      </c>
      <c r="C16" s="39">
        <f>'[1]收1'!$C$44</f>
        <v>978</v>
      </c>
      <c r="D16" s="26">
        <f t="shared" si="0"/>
        <v>0.3271983640081799</v>
      </c>
      <c r="E16" s="25">
        <v>4452</v>
      </c>
      <c r="F16" s="26">
        <f t="shared" si="1"/>
        <v>0.2915543575920934</v>
      </c>
    </row>
    <row r="17" spans="1:6" ht="18" customHeight="1">
      <c r="A17" s="14" t="s">
        <v>29</v>
      </c>
      <c r="B17" s="38">
        <f>'[1]收1'!$B$45</f>
        <v>3518</v>
      </c>
      <c r="C17" s="39">
        <f>'[1]收1'!$C$45</f>
        <v>3655</v>
      </c>
      <c r="D17" s="34">
        <f t="shared" si="0"/>
        <v>-0.03748290013679889</v>
      </c>
      <c r="E17" s="25">
        <v>28500</v>
      </c>
      <c r="F17" s="26">
        <f t="shared" si="1"/>
        <v>0.12343859649122807</v>
      </c>
    </row>
    <row r="18" spans="1:6" ht="18" customHeight="1">
      <c r="A18" s="14" t="s">
        <v>30</v>
      </c>
      <c r="B18" s="38">
        <f>'[1]收1'!$B$46</f>
        <v>1045</v>
      </c>
      <c r="C18" s="39">
        <f>'[1]收1'!$C$46</f>
        <v>927</v>
      </c>
      <c r="D18" s="34">
        <f t="shared" si="0"/>
        <v>0.12729234088457386</v>
      </c>
      <c r="E18" s="25">
        <v>4410</v>
      </c>
      <c r="F18" s="26">
        <f t="shared" si="1"/>
        <v>0.23696145124716553</v>
      </c>
    </row>
    <row r="19" spans="1:6" ht="18" customHeight="1">
      <c r="A19" s="14" t="s">
        <v>31</v>
      </c>
      <c r="B19" s="38">
        <f>'[1]收1'!$B$47</f>
        <v>191</v>
      </c>
      <c r="C19" s="39">
        <f>'[1]收1'!$C$47</f>
        <v>910</v>
      </c>
      <c r="D19" s="34">
        <f t="shared" si="0"/>
        <v>-0.7901098901098901</v>
      </c>
      <c r="E19" s="25">
        <v>6330</v>
      </c>
      <c r="F19" s="26">
        <f t="shared" si="1"/>
        <v>0.030173775671406004</v>
      </c>
    </row>
    <row r="20" spans="1:6" ht="18" customHeight="1">
      <c r="A20" s="14" t="s">
        <v>32</v>
      </c>
      <c r="B20" s="38">
        <f>'[1]收1'!$B$48</f>
        <v>448</v>
      </c>
      <c r="C20" s="39">
        <f>'[1]收1'!$C$48</f>
        <v>296</v>
      </c>
      <c r="D20" s="34">
        <f t="shared" si="0"/>
        <v>0.5135135135135136</v>
      </c>
      <c r="E20" s="25">
        <v>1790</v>
      </c>
      <c r="F20" s="26">
        <f t="shared" si="1"/>
        <v>0.25027932960893856</v>
      </c>
    </row>
    <row r="21" spans="1:6" ht="18" customHeight="1">
      <c r="A21" s="14" t="s">
        <v>33</v>
      </c>
      <c r="B21" s="38">
        <f>'[1]收1'!$B$49</f>
        <v>1721</v>
      </c>
      <c r="C21" s="39">
        <f>'[1]收1'!$C$49</f>
        <v>1256</v>
      </c>
      <c r="D21" s="34">
        <f t="shared" si="0"/>
        <v>0.3702229299363058</v>
      </c>
      <c r="E21" s="25">
        <v>8500</v>
      </c>
      <c r="F21" s="26">
        <f t="shared" si="1"/>
        <v>0.20247058823529412</v>
      </c>
    </row>
    <row r="22" spans="1:6" ht="18" customHeight="1">
      <c r="A22" s="14" t="s">
        <v>34</v>
      </c>
      <c r="B22" s="38">
        <f>'[1]收1'!$B$50</f>
        <v>1696</v>
      </c>
      <c r="C22" s="39">
        <f>'[1]收1'!$C$50</f>
        <v>237</v>
      </c>
      <c r="D22" s="34">
        <f t="shared" si="0"/>
        <v>6.156118143459915</v>
      </c>
      <c r="E22" s="25">
        <v>2595</v>
      </c>
      <c r="F22" s="26">
        <f t="shared" si="1"/>
        <v>0.6535645472061657</v>
      </c>
    </row>
    <row r="23" spans="1:6" ht="18" customHeight="1">
      <c r="A23" s="14" t="s">
        <v>47</v>
      </c>
      <c r="B23" s="38">
        <f>'[1]收1'!$B$51</f>
        <v>229</v>
      </c>
      <c r="C23" s="39">
        <f>'[1]收1'!$C$51</f>
        <v>154</v>
      </c>
      <c r="D23" s="26">
        <f t="shared" si="0"/>
        <v>0.4870129870129871</v>
      </c>
      <c r="E23" s="25">
        <v>545</v>
      </c>
      <c r="F23" s="26">
        <f t="shared" si="1"/>
        <v>0.42018348623853213</v>
      </c>
    </row>
    <row r="24" spans="1:6" ht="18" customHeight="1">
      <c r="A24" s="14" t="s">
        <v>48</v>
      </c>
      <c r="B24" s="38">
        <f>'[1]收1'!$B$52</f>
        <v>4</v>
      </c>
      <c r="C24" s="39">
        <f>'[1]收1'!$C$52</f>
        <v>7</v>
      </c>
      <c r="D24" s="26">
        <f t="shared" si="0"/>
        <v>-0.4285714285714286</v>
      </c>
      <c r="E24" s="25">
        <v>200</v>
      </c>
      <c r="F24" s="26">
        <f t="shared" si="1"/>
        <v>0.02</v>
      </c>
    </row>
    <row r="25" spans="1:6" ht="18" customHeight="1">
      <c r="A25" s="14" t="s">
        <v>49</v>
      </c>
      <c r="B25" s="38">
        <f>'[1]收1'!$B$53</f>
        <v>1180</v>
      </c>
      <c r="C25" s="39">
        <f>'[1]收1'!$C$53</f>
        <v>587</v>
      </c>
      <c r="D25" s="26">
        <f t="shared" si="0"/>
        <v>1.0102214650766608</v>
      </c>
      <c r="E25" s="25">
        <v>5800</v>
      </c>
      <c r="F25" s="26">
        <f t="shared" si="1"/>
        <v>0.20344827586206896</v>
      </c>
    </row>
    <row r="26" spans="1:6" ht="18" customHeight="1">
      <c r="A26" s="14" t="s">
        <v>52</v>
      </c>
      <c r="B26" s="38">
        <f>'[1]收1'!$B$54</f>
        <v>0</v>
      </c>
      <c r="C26" s="39"/>
      <c r="D26" s="26"/>
      <c r="E26" s="25">
        <v>850</v>
      </c>
      <c r="F26" s="26">
        <f t="shared" si="1"/>
        <v>0</v>
      </c>
    </row>
    <row r="27" spans="1:6" ht="18" customHeight="1">
      <c r="A27" s="14" t="s">
        <v>10</v>
      </c>
      <c r="B27" s="38">
        <f>SUM(B28,B31,B32,B33,B34)</f>
        <v>5493</v>
      </c>
      <c r="C27" s="39">
        <f>SUM(C28,C31,C32,C33,C34)</f>
        <v>6643</v>
      </c>
      <c r="D27" s="26">
        <f t="shared" si="0"/>
        <v>-0.17311455667620046</v>
      </c>
      <c r="E27" s="25">
        <f>SUM(E28,E31,E32,E33,E34)</f>
        <v>41910</v>
      </c>
      <c r="F27" s="26">
        <f t="shared" si="1"/>
        <v>0.13106657122405155</v>
      </c>
    </row>
    <row r="28" spans="1:6" ht="18" customHeight="1">
      <c r="A28" s="14" t="s">
        <v>11</v>
      </c>
      <c r="B28" s="38">
        <f>'[1]收1'!$B$56</f>
        <v>1815</v>
      </c>
      <c r="C28" s="39">
        <f>'[1]收1'!$C$56</f>
        <v>1814</v>
      </c>
      <c r="D28" s="26">
        <f t="shared" si="0"/>
        <v>0.0005512679162071876</v>
      </c>
      <c r="E28" s="25">
        <v>5800</v>
      </c>
      <c r="F28" s="26">
        <f t="shared" si="1"/>
        <v>0.3129310344827586</v>
      </c>
    </row>
    <row r="29" spans="1:6" ht="18" customHeight="1">
      <c r="A29" s="14" t="s">
        <v>12</v>
      </c>
      <c r="B29" s="38">
        <f>'[1]收2'!$B$57</f>
        <v>819</v>
      </c>
      <c r="C29" s="39">
        <f>'[1]收2'!$C$57</f>
        <v>1083</v>
      </c>
      <c r="D29" s="26">
        <f t="shared" si="0"/>
        <v>-0.24376731301939059</v>
      </c>
      <c r="E29" s="25">
        <v>3000</v>
      </c>
      <c r="F29" s="26">
        <f t="shared" si="1"/>
        <v>0.273</v>
      </c>
    </row>
    <row r="30" spans="1:6" ht="18" customHeight="1">
      <c r="A30" s="14" t="s">
        <v>35</v>
      </c>
      <c r="B30" s="38">
        <f>B28-B29</f>
        <v>996</v>
      </c>
      <c r="C30" s="38">
        <f>C28-C29</f>
        <v>731</v>
      </c>
      <c r="D30" s="26">
        <f t="shared" si="0"/>
        <v>0.362517099863201</v>
      </c>
      <c r="E30" s="30">
        <v>2800</v>
      </c>
      <c r="F30" s="26">
        <f t="shared" si="1"/>
        <v>0.3557142857142857</v>
      </c>
    </row>
    <row r="31" spans="1:6" ht="18" customHeight="1">
      <c r="A31" s="16" t="s">
        <v>13</v>
      </c>
      <c r="B31" s="41">
        <f>'[1]收1'!$B$66</f>
        <v>0</v>
      </c>
      <c r="C31" s="40">
        <f>'[1]收2'!$C$64</f>
        <v>0</v>
      </c>
      <c r="D31" s="26" t="e">
        <f t="shared" si="0"/>
        <v>#DIV/0!</v>
      </c>
      <c r="E31" s="25">
        <v>2310</v>
      </c>
      <c r="F31" s="26">
        <f t="shared" si="1"/>
        <v>0</v>
      </c>
    </row>
    <row r="32" spans="1:6" ht="18" customHeight="1">
      <c r="A32" s="16" t="s">
        <v>14</v>
      </c>
      <c r="B32" s="41">
        <f>'[1]收2'!$B$81</f>
        <v>0</v>
      </c>
      <c r="C32" s="40">
        <f>'[1]收2'!$C$81</f>
        <v>0</v>
      </c>
      <c r="D32" s="26" t="e">
        <f t="shared" si="0"/>
        <v>#DIV/0!</v>
      </c>
      <c r="E32" s="25">
        <v>5000</v>
      </c>
      <c r="F32" s="26">
        <f t="shared" si="1"/>
        <v>0</v>
      </c>
    </row>
    <row r="33" spans="1:6" ht="18" customHeight="1">
      <c r="A33" s="15" t="s">
        <v>54</v>
      </c>
      <c r="B33" s="38">
        <f>'[1]收2'!$B$93</f>
        <v>3678</v>
      </c>
      <c r="C33" s="39">
        <f>'[1]收2'!$C$93</f>
        <v>4829</v>
      </c>
      <c r="D33" s="26">
        <f t="shared" si="0"/>
        <v>-0.23835162559536138</v>
      </c>
      <c r="E33" s="25">
        <v>28300</v>
      </c>
      <c r="F33" s="26">
        <f t="shared" si="1"/>
        <v>0.12996466431095408</v>
      </c>
    </row>
    <row r="34" spans="1:6" ht="18" customHeight="1">
      <c r="A34" s="15" t="s">
        <v>53</v>
      </c>
      <c r="B34" s="38">
        <f>'[1]收2'!$B$100</f>
        <v>0</v>
      </c>
      <c r="C34" s="39">
        <f>'[1]收2'!$C$100</f>
        <v>0</v>
      </c>
      <c r="D34" s="26" t="e">
        <f t="shared" si="0"/>
        <v>#DIV/0!</v>
      </c>
      <c r="E34" s="25">
        <v>500</v>
      </c>
      <c r="F34" s="26">
        <f t="shared" si="1"/>
        <v>0</v>
      </c>
    </row>
    <row r="35" spans="1:6" ht="18" customHeight="1">
      <c r="A35" s="21" t="s">
        <v>45</v>
      </c>
      <c r="B35" s="41">
        <f>SUM(B36:B41)</f>
        <v>18139</v>
      </c>
      <c r="C35" s="41">
        <f>SUM(C36:C41)</f>
        <v>15693</v>
      </c>
      <c r="D35" s="26">
        <f t="shared" si="0"/>
        <v>0.15586567259287576</v>
      </c>
      <c r="E35" s="23">
        <f>SUM(E36:E41)</f>
        <v>74016</v>
      </c>
      <c r="F35" s="26">
        <f t="shared" si="1"/>
        <v>0.24506863380890617</v>
      </c>
    </row>
    <row r="36" spans="1:6" ht="18" customHeight="1">
      <c r="A36" s="21" t="s">
        <v>17</v>
      </c>
      <c r="B36" s="41">
        <f>'[1]收2'!$B$122</f>
        <v>2</v>
      </c>
      <c r="C36" s="40">
        <f>'[1]收2'!$C$122</f>
        <v>2</v>
      </c>
      <c r="D36" s="26">
        <f t="shared" si="0"/>
        <v>0</v>
      </c>
      <c r="E36" s="23">
        <v>10</v>
      </c>
      <c r="F36" s="26">
        <f t="shared" si="1"/>
        <v>0.2</v>
      </c>
    </row>
    <row r="37" spans="1:6" ht="18" customHeight="1">
      <c r="A37" s="21" t="s">
        <v>46</v>
      </c>
      <c r="B37" s="41">
        <f>'[1]收2'!$B$123</f>
        <v>4461</v>
      </c>
      <c r="C37" s="40">
        <f>'[1]收2'!$C$123</f>
        <v>3739</v>
      </c>
      <c r="D37" s="26">
        <f t="shared" si="0"/>
        <v>0.19309975929392875</v>
      </c>
      <c r="E37" s="23">
        <v>30709</v>
      </c>
      <c r="F37" s="26">
        <f t="shared" si="1"/>
        <v>0.1452668598782116</v>
      </c>
    </row>
    <row r="38" spans="1:6" ht="18" customHeight="1">
      <c r="A38" s="21" t="s">
        <v>18</v>
      </c>
      <c r="B38" s="40">
        <f>'[1]收2'!$B$125</f>
        <v>6228</v>
      </c>
      <c r="C38" s="40">
        <f>'[1]收2'!$C$125</f>
        <v>7350</v>
      </c>
      <c r="D38" s="26">
        <f t="shared" si="0"/>
        <v>-0.15265306122448985</v>
      </c>
      <c r="E38" s="23">
        <f>E12*1.5</f>
        <v>16800</v>
      </c>
      <c r="F38" s="26">
        <f t="shared" si="1"/>
        <v>0.3707142857142857</v>
      </c>
    </row>
    <row r="39" spans="1:6" ht="18" customHeight="1">
      <c r="A39" s="21" t="s">
        <v>19</v>
      </c>
      <c r="B39" s="40">
        <f>'[1]收2'!$B$126</f>
        <v>1948</v>
      </c>
      <c r="C39" s="40">
        <f>'[1]收2'!$C$126</f>
        <v>1467</v>
      </c>
      <c r="D39" s="26">
        <f t="shared" si="0"/>
        <v>0.3278800272665303</v>
      </c>
      <c r="E39" s="23">
        <f>E16*1.5</f>
        <v>6678</v>
      </c>
      <c r="F39" s="26">
        <f t="shared" si="1"/>
        <v>0.2917041030248577</v>
      </c>
    </row>
    <row r="40" spans="1:6" ht="18" customHeight="1">
      <c r="A40" s="21" t="s">
        <v>43</v>
      </c>
      <c r="B40" s="40">
        <f>'[1]收2'!$B$127</f>
        <v>5500</v>
      </c>
      <c r="C40" s="40">
        <f>'[1]收2'!$C$127</f>
        <v>3147</v>
      </c>
      <c r="D40" s="26">
        <f t="shared" si="0"/>
        <v>0.7476962186209088</v>
      </c>
      <c r="E40" s="23">
        <v>19819</v>
      </c>
      <c r="F40" s="26">
        <f t="shared" si="1"/>
        <v>0.27751147888389927</v>
      </c>
    </row>
    <row r="41" spans="1:6" ht="18" customHeight="1">
      <c r="A41" s="21" t="s">
        <v>44</v>
      </c>
      <c r="B41" s="40">
        <f>'[1]收2'!$B$128</f>
        <v>0</v>
      </c>
      <c r="C41" s="40">
        <f>'[1]收2'!$C$128</f>
        <v>-12</v>
      </c>
      <c r="D41" s="26">
        <f t="shared" si="0"/>
        <v>-1</v>
      </c>
      <c r="E41" s="23">
        <v>0</v>
      </c>
      <c r="F41" s="26" t="e">
        <f t="shared" si="1"/>
        <v>#DIV/0!</v>
      </c>
    </row>
  </sheetData>
  <mergeCells count="1">
    <mergeCell ref="A1:F1"/>
  </mergeCells>
  <printOptions/>
  <pageMargins left="0.5511811023622047" right="0.7480314960629921" top="0.54" bottom="0.41" header="0.38" footer="0.2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workbookViewId="0" topLeftCell="A2">
      <selection activeCell="E9" sqref="E9"/>
    </sheetView>
  </sheetViews>
  <sheetFormatPr defaultColWidth="9.00390625" defaultRowHeight="14.25"/>
  <cols>
    <col min="1" max="1" width="31.375" style="2" customWidth="1"/>
    <col min="2" max="2" width="11.625" style="2" customWidth="1"/>
    <col min="3" max="3" width="11.375" style="2" customWidth="1"/>
    <col min="4" max="4" width="10.00390625" style="2" customWidth="1"/>
    <col min="5" max="5" width="10.375" style="2" customWidth="1"/>
    <col min="6" max="6" width="14.625" style="2" customWidth="1"/>
    <col min="7" max="16384" width="8.75390625" style="2" customWidth="1"/>
  </cols>
  <sheetData>
    <row r="1" spans="1:6" ht="59.25" customHeight="1">
      <c r="A1" s="44" t="s">
        <v>50</v>
      </c>
      <c r="B1" s="44"/>
      <c r="C1" s="44"/>
      <c r="D1" s="44"/>
      <c r="E1" s="44"/>
      <c r="F1" s="44"/>
    </row>
    <row r="2" spans="1:6" ht="20.25" customHeight="1">
      <c r="A2" s="1"/>
      <c r="B2" s="1"/>
      <c r="C2" s="1"/>
      <c r="D2" s="1"/>
      <c r="E2" s="1"/>
      <c r="F2" s="22" t="s">
        <v>20</v>
      </c>
    </row>
    <row r="3" spans="1:6" ht="75" customHeight="1">
      <c r="A3" s="17" t="s">
        <v>2</v>
      </c>
      <c r="B3" s="3" t="s">
        <v>55</v>
      </c>
      <c r="C3" s="3" t="s">
        <v>56</v>
      </c>
      <c r="D3" s="7" t="s">
        <v>15</v>
      </c>
      <c r="E3" s="3" t="s">
        <v>51</v>
      </c>
      <c r="F3" s="9" t="s">
        <v>38</v>
      </c>
    </row>
    <row r="4" spans="1:7" ht="60.75" customHeight="1">
      <c r="A4" s="18" t="s">
        <v>37</v>
      </c>
      <c r="B4" s="31">
        <f>SUM(B5:B10)</f>
        <v>76541</v>
      </c>
      <c r="C4" s="4">
        <f>SUM(C5:C10)</f>
        <v>66116</v>
      </c>
      <c r="D4" s="27">
        <f>B4/C4-1</f>
        <v>0.1576774154516305</v>
      </c>
      <c r="E4" s="4">
        <f>SUM(E5:E10)</f>
        <v>436937</v>
      </c>
      <c r="F4" s="33">
        <f>B4/E4</f>
        <v>0.1751762839951755</v>
      </c>
      <c r="G4" s="32"/>
    </row>
    <row r="5" spans="1:6" ht="60.75" customHeight="1">
      <c r="A5" s="19" t="s">
        <v>3</v>
      </c>
      <c r="B5" s="31">
        <f>'[1]支2'!$B$122</f>
        <v>19102</v>
      </c>
      <c r="C5" s="31">
        <f>'[2]支2'!$B$5</f>
        <v>13436</v>
      </c>
      <c r="D5" s="27">
        <f aca="true" t="shared" si="0" ref="D5:D10">B5/C5-1</f>
        <v>0.4217028877642155</v>
      </c>
      <c r="E5" s="4">
        <v>142520</v>
      </c>
      <c r="F5" s="33">
        <f aca="true" t="shared" si="1" ref="F5:F11">B5/E5</f>
        <v>0.13403031153522313</v>
      </c>
    </row>
    <row r="6" spans="1:6" ht="60.75" customHeight="1">
      <c r="A6" s="19" t="s">
        <v>4</v>
      </c>
      <c r="B6" s="4">
        <v>17529</v>
      </c>
      <c r="C6" s="4">
        <f>'[2]支2'!$B$6</f>
        <v>16060</v>
      </c>
      <c r="D6" s="27">
        <f t="shared" si="0"/>
        <v>0.0914694894146948</v>
      </c>
      <c r="E6" s="4">
        <v>87882</v>
      </c>
      <c r="F6" s="33">
        <f t="shared" si="1"/>
        <v>0.19946064040417832</v>
      </c>
    </row>
    <row r="7" spans="1:6" ht="60.75" customHeight="1">
      <c r="A7" s="20" t="s">
        <v>5</v>
      </c>
      <c r="B7" s="4">
        <f>'[1]支2'!$B$5</f>
        <v>9052</v>
      </c>
      <c r="C7" s="4">
        <f>'[2]支2'!$B$7</f>
        <v>9095</v>
      </c>
      <c r="D7" s="27">
        <f t="shared" si="0"/>
        <v>-0.004727872457394144</v>
      </c>
      <c r="E7" s="4">
        <v>42800</v>
      </c>
      <c r="F7" s="33">
        <f t="shared" si="1"/>
        <v>0.21149532710280375</v>
      </c>
    </row>
    <row r="8" spans="1:6" ht="60.75" customHeight="1">
      <c r="A8" s="19" t="s">
        <v>23</v>
      </c>
      <c r="B8" s="4">
        <f>'[1]支2'!$B$38</f>
        <v>4035</v>
      </c>
      <c r="C8" s="4">
        <f>'[2]支2'!$B$8</f>
        <v>3803</v>
      </c>
      <c r="D8" s="27">
        <f t="shared" si="0"/>
        <v>0.061004470155140655</v>
      </c>
      <c r="E8" s="4">
        <v>19880</v>
      </c>
      <c r="F8" s="33">
        <f t="shared" si="1"/>
        <v>0.2029678068410463</v>
      </c>
    </row>
    <row r="9" spans="1:7" s="5" customFormat="1" ht="60.75" customHeight="1">
      <c r="A9" s="19" t="s">
        <v>22</v>
      </c>
      <c r="B9" s="4">
        <f>'[1]支2'!$B$56</f>
        <v>301</v>
      </c>
      <c r="C9" s="4">
        <f>'[2]支2'!$B$9</f>
        <v>296</v>
      </c>
      <c r="D9" s="27">
        <f t="shared" si="0"/>
        <v>0.016891891891891886</v>
      </c>
      <c r="E9" s="4">
        <v>9577</v>
      </c>
      <c r="F9" s="33">
        <f t="shared" si="1"/>
        <v>0.03142946642998851</v>
      </c>
      <c r="G9" s="2"/>
    </row>
    <row r="10" spans="1:6" ht="60.75" customHeight="1">
      <c r="A10" s="19" t="s">
        <v>21</v>
      </c>
      <c r="B10" s="4">
        <v>26522</v>
      </c>
      <c r="C10" s="4">
        <f>'[2]支2'!$B$10</f>
        <v>23426</v>
      </c>
      <c r="D10" s="27">
        <f t="shared" si="0"/>
        <v>0.13216084692222307</v>
      </c>
      <c r="E10" s="4">
        <v>134278</v>
      </c>
      <c r="F10" s="33">
        <f t="shared" si="1"/>
        <v>0.1975156019601126</v>
      </c>
    </row>
    <row r="11" spans="1:6" ht="40.5" customHeight="1">
      <c r="A11" s="29" t="s">
        <v>24</v>
      </c>
      <c r="B11" s="4">
        <f>'[1]支2'!$B$70</f>
        <v>9375</v>
      </c>
      <c r="C11" s="4">
        <f>'[1]支2'!$C$70</f>
        <v>4739</v>
      </c>
      <c r="D11" s="27">
        <f>B11/C11-1</f>
        <v>0.9782654568474363</v>
      </c>
      <c r="E11" s="4">
        <v>48900</v>
      </c>
      <c r="F11" s="33">
        <f t="shared" si="1"/>
        <v>0.19171779141104295</v>
      </c>
    </row>
    <row r="22" spans="1:4" ht="20.25">
      <c r="A22" s="6"/>
      <c r="B22" s="6"/>
      <c r="C22" s="6"/>
      <c r="D22" s="6"/>
    </row>
    <row r="23" spans="1:4" ht="20.25">
      <c r="A23" s="6"/>
      <c r="B23" s="6"/>
      <c r="C23" s="6"/>
      <c r="D23" s="6"/>
    </row>
    <row r="24" spans="1:4" ht="20.25">
      <c r="A24" s="6"/>
      <c r="B24" s="6"/>
      <c r="C24" s="6"/>
      <c r="D24" s="6"/>
    </row>
    <row r="25" spans="1:4" ht="20.25">
      <c r="A25" s="6"/>
      <c r="B25" s="6"/>
      <c r="C25" s="6"/>
      <c r="D25" s="6"/>
    </row>
    <row r="26" spans="1:4" ht="20.25">
      <c r="A26" s="6"/>
      <c r="B26" s="6"/>
      <c r="C26" s="6"/>
      <c r="D26" s="6"/>
    </row>
  </sheetData>
  <mergeCells count="1">
    <mergeCell ref="A1:F1"/>
  </mergeCells>
  <printOptions/>
  <pageMargins left="0.41" right="0.36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收支执行表</dc:title>
  <dc:subject/>
  <dc:creator>袁挺</dc:creator>
  <cp:keywords/>
  <dc:description/>
  <cp:lastModifiedBy>微软用户</cp:lastModifiedBy>
  <cp:lastPrinted>2017-02-15T06:40:19Z</cp:lastPrinted>
  <dcterms:created xsi:type="dcterms:W3CDTF">1996-12-17T01:32:42Z</dcterms:created>
  <dcterms:modified xsi:type="dcterms:W3CDTF">2018-07-26T09:06:12Z</dcterms:modified>
  <cp:category/>
  <cp:version/>
  <cp:contentType/>
  <cp:contentStatus/>
</cp:coreProperties>
</file>