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一" sheetId="1" r:id="rId1"/>
    <sheet name="表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<sst xmlns="http://schemas.openxmlformats.org/spreadsheetml/2006/main" count="160" uniqueCount="138">
  <si>
    <r>
      <t xml:space="preserve"> </t>
    </r>
    <r>
      <rPr>
        <b/>
        <u val="single"/>
        <sz val="20"/>
        <rFont val="宋体"/>
        <family val="0"/>
      </rPr>
      <t>岱山县</t>
    </r>
    <r>
      <rPr>
        <b/>
        <u val="single"/>
        <sz val="20"/>
        <rFont val="Times New Roman"/>
        <family val="1"/>
      </rPr>
      <t>2023</t>
    </r>
    <r>
      <rPr>
        <b/>
        <u val="single"/>
        <sz val="20"/>
        <rFont val="宋体"/>
        <family val="0"/>
      </rPr>
      <t>年</t>
    </r>
    <r>
      <rPr>
        <b/>
        <u val="single"/>
        <sz val="20"/>
        <rFont val="Times New Roman"/>
        <family val="1"/>
      </rPr>
      <t>3</t>
    </r>
    <r>
      <rPr>
        <b/>
        <u val="single"/>
        <sz val="20"/>
        <rFont val="宋体"/>
        <family val="0"/>
      </rPr>
      <t>月份渔业生产月报表（一）</t>
    </r>
  </si>
  <si>
    <r>
      <t xml:space="preserve">   </t>
    </r>
    <r>
      <rPr>
        <sz val="10"/>
        <rFont val="宋体"/>
        <family val="0"/>
      </rPr>
      <t>填报单位：岱山县海洋与渔业局</t>
    </r>
    <r>
      <rPr>
        <sz val="10"/>
        <rFont val="Times New Roman"/>
        <family val="1"/>
      </rPr>
      <t xml:space="preserve">                                                  </t>
    </r>
  </si>
  <si>
    <t xml:space="preserve">填报日期：2023年3月28日                                                           </t>
  </si>
  <si>
    <t xml:space="preserve"> 计量单位：吨、万元</t>
  </si>
  <si>
    <r>
      <t>乡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镇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称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</si>
  <si>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量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</si>
  <si>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值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</si>
  <si>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量</t>
    </r>
  </si>
  <si>
    <t>本月</t>
  </si>
  <si>
    <t>累计</t>
  </si>
  <si>
    <r>
      <t>去年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同期</t>
    </r>
  </si>
  <si>
    <r>
      <t>增减</t>
    </r>
    <r>
      <rPr>
        <sz val="10"/>
        <rFont val="Times New Roman"/>
        <family val="1"/>
      </rPr>
      <t xml:space="preserve">     %</t>
    </r>
  </si>
  <si>
    <r>
      <t>去年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同期</t>
    </r>
  </si>
  <si>
    <r>
      <t>增减</t>
    </r>
    <r>
      <rPr>
        <sz val="10"/>
        <rFont val="Times New Roman"/>
        <family val="1"/>
      </rPr>
      <t xml:space="preserve">  %</t>
    </r>
  </si>
  <si>
    <r>
      <t>品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种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称</t>
    </r>
  </si>
  <si>
    <r>
      <t>增减</t>
    </r>
    <r>
      <rPr>
        <sz val="10"/>
        <rFont val="Times New Roman"/>
        <family val="1"/>
      </rPr>
      <t xml:space="preserve">    %</t>
    </r>
  </si>
  <si>
    <r>
      <t>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种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</si>
  <si>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计</t>
    </r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</si>
  <si>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</si>
  <si>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r>
      <t>二</t>
    </r>
    <r>
      <rPr>
        <sz val="9"/>
        <rFont val="Times New Roman"/>
        <family val="1"/>
      </rPr>
      <t>.</t>
    </r>
    <r>
      <rPr>
        <sz val="9"/>
        <rFont val="宋体"/>
        <family val="0"/>
      </rPr>
      <t>甲壳类</t>
    </r>
  </si>
  <si>
    <r>
      <t>高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亭</t>
    </r>
  </si>
  <si>
    <r>
      <t>一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鱼类</t>
    </r>
  </si>
  <si>
    <r>
      <t xml:space="preserve">1. </t>
    </r>
    <r>
      <rPr>
        <sz val="10"/>
        <rFont val="宋体"/>
        <family val="0"/>
      </rPr>
      <t>虾类</t>
    </r>
  </si>
  <si>
    <r>
      <t>东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沙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</si>
  <si>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鳗</t>
    </r>
  </si>
  <si>
    <r>
      <t>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虾</t>
    </r>
  </si>
  <si>
    <r>
      <t>岱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西</t>
    </r>
  </si>
  <si>
    <r>
      <t>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</si>
  <si>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t>鹰爪虾</t>
  </si>
  <si>
    <r>
      <t>岱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东</t>
    </r>
  </si>
  <si>
    <t>鲅 鱼</t>
  </si>
  <si>
    <r>
      <t>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姑</t>
    </r>
  </si>
  <si>
    <r>
      <t>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山</t>
    </r>
  </si>
  <si>
    <r>
      <t>鯷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</si>
  <si>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t>其他虾</t>
  </si>
  <si>
    <r>
      <t>长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涂</t>
    </r>
  </si>
  <si>
    <r>
      <t>鲷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</si>
  <si>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 xml:space="preserve">2. </t>
    </r>
    <r>
      <rPr>
        <sz val="10"/>
        <rFont val="宋体"/>
        <family val="0"/>
      </rPr>
      <t>蟹类</t>
    </r>
  </si>
  <si>
    <r>
      <t>衢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山</t>
    </r>
  </si>
  <si>
    <t>白姑鱼</t>
  </si>
  <si>
    <t>梭子蟹</t>
  </si>
  <si>
    <t>黄姑鱼</t>
  </si>
  <si>
    <r>
      <t>青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蟹</t>
    </r>
  </si>
  <si>
    <r>
      <t>鮸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</si>
  <si>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t>鲟</t>
  </si>
  <si>
    <t>分海域产量、产值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</si>
  <si>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量</t>
    </r>
  </si>
  <si>
    <t>本月产值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</si>
  <si>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值</t>
    </r>
  </si>
  <si>
    <t>大黄鱼</t>
  </si>
  <si>
    <t>其他蟹</t>
  </si>
  <si>
    <t>今年</t>
  </si>
  <si>
    <t>去年</t>
  </si>
  <si>
    <r>
      <t>增减</t>
    </r>
    <r>
      <rPr>
        <sz val="10"/>
        <rFont val="Times New Roman"/>
        <family val="1"/>
      </rPr>
      <t>%</t>
    </r>
  </si>
  <si>
    <t>小黄鱼</t>
  </si>
  <si>
    <r>
      <t>三</t>
    </r>
    <r>
      <rPr>
        <sz val="10"/>
        <rFont val="Times New Roman"/>
        <family val="1"/>
      </rPr>
      <t xml:space="preserve">.    </t>
    </r>
    <r>
      <rPr>
        <sz val="10"/>
        <rFont val="宋体"/>
        <family val="0"/>
      </rPr>
      <t>贝类</t>
    </r>
  </si>
  <si>
    <t>国内捕捞</t>
  </si>
  <si>
    <r>
      <t>梅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</si>
  <si>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四</t>
    </r>
    <r>
      <rPr>
        <sz val="10"/>
        <rFont val="Times New Roman"/>
        <family val="1"/>
      </rPr>
      <t xml:space="preserve">.    </t>
    </r>
    <r>
      <rPr>
        <sz val="10"/>
        <rFont val="宋体"/>
        <family val="0"/>
      </rPr>
      <t>藻类</t>
    </r>
  </si>
  <si>
    <t>远洋捕捞</t>
  </si>
  <si>
    <t>方头鱼</t>
  </si>
  <si>
    <r>
      <t>五</t>
    </r>
    <r>
      <rPr>
        <sz val="9"/>
        <rFont val="Times New Roman"/>
        <family val="1"/>
      </rPr>
      <t>.</t>
    </r>
    <r>
      <rPr>
        <sz val="9"/>
        <rFont val="宋体"/>
        <family val="0"/>
      </rPr>
      <t>头足类</t>
    </r>
  </si>
  <si>
    <t>海水养殖</t>
  </si>
  <si>
    <t>玉秃鱼</t>
  </si>
  <si>
    <r>
      <t>乌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贼</t>
    </r>
  </si>
  <si>
    <t>淡水养殖</t>
  </si>
  <si>
    <r>
      <t>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</si>
  <si>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鱿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</si>
  <si>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附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注</t>
    </r>
  </si>
  <si>
    <r>
      <t>指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标</t>
    </r>
  </si>
  <si>
    <r>
      <t>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</t>
    </r>
  </si>
  <si>
    <r>
      <t>今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年</t>
    </r>
  </si>
  <si>
    <r>
      <t>去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年</t>
    </r>
  </si>
  <si>
    <r>
      <t>鲐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</si>
  <si>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</si>
  <si>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本月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产量</t>
    </r>
  </si>
  <si>
    <t>吨</t>
  </si>
  <si>
    <t>马面鱼</t>
  </si>
  <si>
    <r>
      <t>六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其他类</t>
    </r>
  </si>
  <si>
    <r>
      <t>本月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产值</t>
    </r>
  </si>
  <si>
    <t>万元</t>
  </si>
  <si>
    <r>
      <t>鲳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</si>
  <si>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蜇</t>
    </r>
  </si>
  <si>
    <r>
      <t>本月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鱼价</t>
    </r>
  </si>
  <si>
    <t>元</t>
  </si>
  <si>
    <t>其他鱼</t>
  </si>
  <si>
    <r>
      <t>累计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鱼价</t>
    </r>
  </si>
  <si>
    <t>养殖分品种产量</t>
  </si>
  <si>
    <t>鱼</t>
  </si>
  <si>
    <t>虾</t>
  </si>
  <si>
    <t>蟹</t>
  </si>
  <si>
    <t>贝</t>
  </si>
  <si>
    <t>藻</t>
  </si>
  <si>
    <t>其他</t>
  </si>
  <si>
    <t>负责人：</t>
  </si>
  <si>
    <r>
      <t xml:space="preserve"> </t>
    </r>
    <r>
      <rPr>
        <b/>
        <u val="single"/>
        <sz val="20"/>
        <rFont val="宋体"/>
        <family val="0"/>
      </rPr>
      <t>岱山县</t>
    </r>
    <r>
      <rPr>
        <b/>
        <u val="single"/>
        <sz val="20"/>
        <rFont val="Times New Roman"/>
        <family val="1"/>
      </rPr>
      <t>2023</t>
    </r>
    <r>
      <rPr>
        <b/>
        <u val="single"/>
        <sz val="20"/>
        <rFont val="宋体"/>
        <family val="0"/>
      </rPr>
      <t>年</t>
    </r>
    <r>
      <rPr>
        <b/>
        <u val="single"/>
        <sz val="20"/>
        <rFont val="Times New Roman"/>
        <family val="1"/>
      </rPr>
      <t>3</t>
    </r>
    <r>
      <rPr>
        <b/>
        <u val="single"/>
        <sz val="20"/>
        <rFont val="宋体"/>
        <family val="0"/>
      </rPr>
      <t>月份渔业生产月报表（二）</t>
    </r>
  </si>
  <si>
    <r>
      <t xml:space="preserve">   </t>
    </r>
    <r>
      <rPr>
        <sz val="10"/>
        <rFont val="宋体"/>
        <family val="0"/>
      </rPr>
      <t>填报单位：岱山县海洋与渔业局</t>
    </r>
    <r>
      <rPr>
        <sz val="10"/>
        <rFont val="Times New Roman"/>
        <family val="1"/>
      </rPr>
      <t xml:space="preserve">                                    </t>
    </r>
  </si>
  <si>
    <t xml:space="preserve">填报日期：2023年3月28日                                </t>
  </si>
  <si>
    <t xml:space="preserve">    计量单位：吨、万元</t>
  </si>
  <si>
    <r>
      <t>生产作业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称</t>
    </r>
  </si>
  <si>
    <t>水产品产量</t>
  </si>
  <si>
    <t>水产品产值</t>
  </si>
  <si>
    <r>
      <t>典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型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产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量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情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况</t>
    </r>
  </si>
  <si>
    <r>
      <t>本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月</t>
    </r>
  </si>
  <si>
    <t>去年   同期</t>
  </si>
  <si>
    <t>增减%</t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</si>
  <si>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月</t>
    </r>
  </si>
  <si>
    <r>
      <t>累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</si>
  <si>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去年  同期</t>
  </si>
  <si>
    <t>单位</t>
  </si>
  <si>
    <t>总产</t>
  </si>
  <si>
    <t>平均</t>
  </si>
  <si>
    <t>所属村</t>
  </si>
  <si>
    <r>
      <t>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号</t>
    </r>
  </si>
  <si>
    <r>
      <t>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大</t>
    </r>
  </si>
  <si>
    <t>累计产量</t>
  </si>
  <si>
    <t>累计产值</t>
  </si>
  <si>
    <t xml:space="preserve"> </t>
  </si>
  <si>
    <r>
      <t>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拖</t>
    </r>
  </si>
  <si>
    <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拖</t>
    </r>
  </si>
  <si>
    <t>帆涨网</t>
  </si>
  <si>
    <t>灯 围</t>
  </si>
  <si>
    <r>
      <t>拖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虾</t>
    </r>
  </si>
  <si>
    <r>
      <t>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笼</t>
    </r>
  </si>
  <si>
    <t>大机流</t>
  </si>
  <si>
    <t>小机流</t>
  </si>
  <si>
    <t>海底串</t>
  </si>
  <si>
    <t>深  围</t>
  </si>
  <si>
    <t>灯光抄网</t>
  </si>
  <si>
    <r>
      <t>潮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捕</t>
    </r>
  </si>
  <si>
    <t>涨网/桩</t>
  </si>
  <si>
    <t>钓  具</t>
  </si>
  <si>
    <r>
      <t>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苗</t>
    </r>
  </si>
  <si>
    <t>20kg</t>
  </si>
  <si>
    <t>37kg</t>
  </si>
  <si>
    <t>26kg</t>
  </si>
  <si>
    <r>
      <t>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明</t>
    </r>
  </si>
  <si>
    <t>本月养殖中：海水鱼56t、虾45t、蟹92t、贝1067t；淡水鱼62t。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</si>
</sst>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);[Red]\(0\)"/>
    <numFmt numFmtId="179" formatCode="0_ "/>
    <numFmt numFmtId="180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u val="single"/>
      <sz val="20"/>
      <name val="Times New Roman"/>
      <family val="1"/>
    </font>
    <font>
      <sz val="2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u val="single"/>
      <sz val="2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79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179" fontId="8" fillId="0" borderId="27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/>
    </xf>
    <xf numFmtId="179" fontId="4" fillId="0" borderId="2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729;&#23665;&#21439;2023&#24180;2&#26376;&#28180;&#19994;&#29983;&#20135;&#26376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</sheetNames>
    <sheetDataSet>
      <sheetData sheetId="0">
        <row r="6">
          <cell r="C6">
            <v>6470</v>
          </cell>
          <cell r="G6">
            <v>7982</v>
          </cell>
        </row>
        <row r="7">
          <cell r="C7">
            <v>200</v>
          </cell>
          <cell r="G7">
            <v>260</v>
          </cell>
          <cell r="L7">
            <v>1490</v>
          </cell>
          <cell r="Q7">
            <v>1402</v>
          </cell>
        </row>
        <row r="8">
          <cell r="C8">
            <v>261</v>
          </cell>
          <cell r="G8">
            <v>455</v>
          </cell>
          <cell r="L8">
            <v>13</v>
          </cell>
          <cell r="Q8">
            <v>1769</v>
          </cell>
        </row>
        <row r="9">
          <cell r="C9">
            <v>1998</v>
          </cell>
          <cell r="G9">
            <v>2135</v>
          </cell>
          <cell r="L9">
            <v>116</v>
          </cell>
          <cell r="Q9">
            <v>733</v>
          </cell>
        </row>
        <row r="10">
          <cell r="C10">
            <v>92</v>
          </cell>
          <cell r="G10">
            <v>193</v>
          </cell>
          <cell r="L10">
            <v>0</v>
          </cell>
          <cell r="Q10">
            <v>2296</v>
          </cell>
        </row>
        <row r="11">
          <cell r="C11">
            <v>1560</v>
          </cell>
          <cell r="G11">
            <v>1383</v>
          </cell>
          <cell r="L11">
            <v>0</v>
          </cell>
        </row>
        <row r="12">
          <cell r="C12">
            <v>26700</v>
          </cell>
          <cell r="G12">
            <v>34089</v>
          </cell>
          <cell r="L12">
            <v>544</v>
          </cell>
          <cell r="Q12">
            <v>3424</v>
          </cell>
        </row>
        <row r="13">
          <cell r="L13">
            <v>271</v>
          </cell>
          <cell r="Q13">
            <v>0</v>
          </cell>
        </row>
        <row r="14">
          <cell r="L14">
            <v>665</v>
          </cell>
          <cell r="Q14">
            <v>0</v>
          </cell>
        </row>
        <row r="15">
          <cell r="L15">
            <v>0</v>
          </cell>
          <cell r="Q15">
            <v>960</v>
          </cell>
        </row>
        <row r="16">
          <cell r="L16">
            <v>4622</v>
          </cell>
          <cell r="Q16">
            <v>0</v>
          </cell>
        </row>
        <row r="17">
          <cell r="L17">
            <v>6643</v>
          </cell>
          <cell r="Q17">
            <v>0</v>
          </cell>
        </row>
        <row r="18">
          <cell r="L18">
            <v>0</v>
          </cell>
        </row>
        <row r="19">
          <cell r="L19">
            <v>679</v>
          </cell>
          <cell r="Q19">
            <v>134</v>
          </cell>
        </row>
        <row r="20">
          <cell r="L20">
            <v>8596</v>
          </cell>
          <cell r="Q20">
            <v>479</v>
          </cell>
        </row>
        <row r="21">
          <cell r="L21">
            <v>818</v>
          </cell>
          <cell r="Q21">
            <v>2</v>
          </cell>
        </row>
        <row r="22">
          <cell r="L22">
            <v>49</v>
          </cell>
          <cell r="Q22">
            <v>0</v>
          </cell>
        </row>
        <row r="23">
          <cell r="L23">
            <v>520</v>
          </cell>
          <cell r="Q23">
            <v>0</v>
          </cell>
        </row>
        <row r="24">
          <cell r="L24">
            <v>1056</v>
          </cell>
        </row>
      </sheetData>
      <sheetData sheetId="1">
        <row r="8">
          <cell r="E8">
            <v>0</v>
          </cell>
          <cell r="I8">
            <v>0</v>
          </cell>
        </row>
        <row r="9">
          <cell r="E9">
            <v>211</v>
          </cell>
          <cell r="I9">
            <v>102</v>
          </cell>
        </row>
        <row r="10">
          <cell r="E10">
            <v>17429</v>
          </cell>
          <cell r="I10">
            <v>18508</v>
          </cell>
        </row>
        <row r="11">
          <cell r="E11">
            <v>0</v>
          </cell>
          <cell r="I11">
            <v>0</v>
          </cell>
        </row>
        <row r="12">
          <cell r="E12">
            <v>11066</v>
          </cell>
          <cell r="I12">
            <v>15892</v>
          </cell>
        </row>
        <row r="13">
          <cell r="E13">
            <v>3360</v>
          </cell>
          <cell r="I13">
            <v>4535</v>
          </cell>
        </row>
        <row r="14">
          <cell r="E14">
            <v>2164</v>
          </cell>
          <cell r="I14">
            <v>3244</v>
          </cell>
        </row>
        <row r="15">
          <cell r="E15">
            <v>0</v>
          </cell>
          <cell r="I15">
            <v>0</v>
          </cell>
        </row>
        <row r="16">
          <cell r="E16">
            <v>200</v>
          </cell>
          <cell r="I16">
            <v>314</v>
          </cell>
        </row>
        <row r="17">
          <cell r="E17">
            <v>288</v>
          </cell>
          <cell r="I17">
            <v>223</v>
          </cell>
        </row>
        <row r="18">
          <cell r="E18">
            <v>616</v>
          </cell>
          <cell r="I18">
            <v>413</v>
          </cell>
        </row>
        <row r="19">
          <cell r="E19">
            <v>19</v>
          </cell>
          <cell r="I19">
            <v>19</v>
          </cell>
        </row>
        <row r="20">
          <cell r="E20">
            <v>1829</v>
          </cell>
          <cell r="I20">
            <v>2724</v>
          </cell>
        </row>
        <row r="21">
          <cell r="E21">
            <v>0</v>
          </cell>
          <cell r="I21">
            <v>0</v>
          </cell>
        </row>
        <row r="22">
          <cell r="E22">
            <v>0</v>
          </cell>
          <cell r="I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R22" sqref="R22"/>
    </sheetView>
  </sheetViews>
  <sheetFormatPr defaultColWidth="9.00390625" defaultRowHeight="14.25"/>
  <cols>
    <col min="1" max="1" width="7.375" style="0" customWidth="1"/>
    <col min="2" max="2" width="6.375" style="0" customWidth="1"/>
    <col min="3" max="3" width="6.125" style="0" customWidth="1"/>
    <col min="4" max="5" width="5.875" style="0" customWidth="1"/>
    <col min="6" max="6" width="6.375" style="0" customWidth="1"/>
    <col min="7" max="7" width="6.875" style="0" customWidth="1"/>
    <col min="8" max="9" width="7.125" style="0" customWidth="1"/>
    <col min="10" max="10" width="6.875" style="0" customWidth="1"/>
    <col min="11" max="11" width="6.125" style="0" customWidth="1"/>
    <col min="12" max="12" width="6.50390625" style="0" customWidth="1"/>
    <col min="13" max="13" width="5.875" style="0" customWidth="1"/>
    <col min="14" max="14" width="6.50390625" style="0" customWidth="1"/>
    <col min="15" max="15" width="7.875" style="0" customWidth="1"/>
    <col min="16" max="16" width="5.625" style="0" customWidth="1"/>
    <col min="17" max="17" width="6.50390625" style="0" customWidth="1"/>
    <col min="18" max="18" width="5.875" style="0" customWidth="1"/>
    <col min="19" max="19" width="6.50390625" style="0" customWidth="1"/>
  </cols>
  <sheetData>
    <row r="1" spans="1:19" ht="33" customHeight="1">
      <c r="A1" s="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1.75" customHeight="1">
      <c r="A2" s="3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  <c r="L2" s="4"/>
      <c r="M2" s="4"/>
      <c r="N2" s="4"/>
      <c r="O2" s="4"/>
      <c r="Q2" s="4" t="s">
        <v>3</v>
      </c>
      <c r="R2" s="4"/>
      <c r="S2" s="4"/>
    </row>
    <row r="3" spans="1:19" ht="19.5" customHeight="1">
      <c r="A3" s="5" t="s">
        <v>4</v>
      </c>
      <c r="B3" s="7" t="s">
        <v>5</v>
      </c>
      <c r="C3" s="7"/>
      <c r="D3" s="7"/>
      <c r="E3" s="7"/>
      <c r="F3" s="7" t="s">
        <v>6</v>
      </c>
      <c r="G3" s="7"/>
      <c r="H3" s="7"/>
      <c r="I3" s="22"/>
      <c r="J3" s="59" t="s">
        <v>7</v>
      </c>
      <c r="K3" s="7"/>
      <c r="L3" s="7"/>
      <c r="M3" s="7"/>
      <c r="N3" s="7"/>
      <c r="O3" s="7"/>
      <c r="P3" s="7"/>
      <c r="Q3" s="7"/>
      <c r="R3" s="7"/>
      <c r="S3" s="22"/>
    </row>
    <row r="4" spans="1:19" ht="29.25" customHeight="1">
      <c r="A4" s="8"/>
      <c r="B4" s="9" t="s">
        <v>8</v>
      </c>
      <c r="C4" s="9" t="s">
        <v>9</v>
      </c>
      <c r="D4" s="10" t="s">
        <v>10</v>
      </c>
      <c r="E4" s="10" t="s">
        <v>11</v>
      </c>
      <c r="F4" s="9" t="s">
        <v>8</v>
      </c>
      <c r="G4" s="9" t="s">
        <v>9</v>
      </c>
      <c r="H4" s="10" t="s">
        <v>12</v>
      </c>
      <c r="I4" s="60" t="s">
        <v>13</v>
      </c>
      <c r="J4" s="61" t="s">
        <v>14</v>
      </c>
      <c r="K4" s="10" t="s">
        <v>8</v>
      </c>
      <c r="L4" s="10" t="s">
        <v>9</v>
      </c>
      <c r="M4" s="10" t="s">
        <v>12</v>
      </c>
      <c r="N4" s="10" t="s">
        <v>15</v>
      </c>
      <c r="O4" s="10" t="s">
        <v>16</v>
      </c>
      <c r="P4" s="10" t="s">
        <v>8</v>
      </c>
      <c r="Q4" s="10" t="s">
        <v>9</v>
      </c>
      <c r="R4" s="10" t="s">
        <v>12</v>
      </c>
      <c r="S4" s="83" t="s">
        <v>13</v>
      </c>
    </row>
    <row r="5" spans="1:19" ht="16.5" customHeight="1">
      <c r="A5" s="11" t="s">
        <v>17</v>
      </c>
      <c r="B5" s="43">
        <f>SUM(B6:B14)</f>
        <v>21102</v>
      </c>
      <c r="C5" s="43">
        <f>SUM(C6:C14)</f>
        <v>58383</v>
      </c>
      <c r="D5" s="43">
        <f>SUM(D6:D14)</f>
        <v>60181</v>
      </c>
      <c r="E5" s="44">
        <f>C5/D5*100-100</f>
        <v>-2.9876539107027185</v>
      </c>
      <c r="F5" s="43">
        <f>SUM(F6:F14)</f>
        <v>29145</v>
      </c>
      <c r="G5" s="43">
        <f>SUM(G6:G14)</f>
        <v>75642</v>
      </c>
      <c r="H5" s="43">
        <f>SUM(H6:H14)</f>
        <v>70288</v>
      </c>
      <c r="I5" s="62">
        <f>G5/H5*100-100</f>
        <v>7.617231959936262</v>
      </c>
      <c r="J5" s="37" t="s">
        <v>18</v>
      </c>
      <c r="K5" s="12">
        <f>SUM(K6,P5,P16,P17,P18,P22)</f>
        <v>21102</v>
      </c>
      <c r="L5" s="12">
        <f>SUM(L6,Q5,Q16,Q17,Q18,Q22)</f>
        <v>58383</v>
      </c>
      <c r="M5" s="12">
        <f>SUM(M6,R5,R16,R17,R18,R22)</f>
        <v>60181</v>
      </c>
      <c r="N5" s="13">
        <f aca="true" t="shared" si="0" ref="N5:N24">L5/M5*100-100</f>
        <v>-2.9876539107027185</v>
      </c>
      <c r="O5" s="63" t="s">
        <v>19</v>
      </c>
      <c r="P5" s="64">
        <f>SUM(P6,P11)</f>
        <v>7539</v>
      </c>
      <c r="Q5" s="64">
        <f>SUM(Q6,Q11)</f>
        <v>18123</v>
      </c>
      <c r="R5" s="64">
        <f>SUM(R6,R11)</f>
        <v>20958</v>
      </c>
      <c r="S5" s="36">
        <f>Q5/R5*100-100</f>
        <v>-13.527054108216433</v>
      </c>
    </row>
    <row r="6" spans="1:19" ht="16.5" customHeight="1">
      <c r="A6" s="11" t="s">
        <v>20</v>
      </c>
      <c r="B6" s="43">
        <v>3996</v>
      </c>
      <c r="C6" s="43">
        <f>B6+'[1]表一'!$C$6</f>
        <v>10466</v>
      </c>
      <c r="D6" s="43">
        <v>10245</v>
      </c>
      <c r="E6" s="44">
        <f aca="true" t="shared" si="1" ref="E6:E14">C6/D6*100-100</f>
        <v>2.1571498291849736</v>
      </c>
      <c r="F6" s="43">
        <v>6368</v>
      </c>
      <c r="G6" s="43">
        <f>F6+'[1]表一'!$G$6</f>
        <v>14350</v>
      </c>
      <c r="H6" s="43">
        <v>13474</v>
      </c>
      <c r="I6" s="62">
        <f aca="true" t="shared" si="2" ref="I6:I14">G6/H6*100-100</f>
        <v>6.501410123200245</v>
      </c>
      <c r="J6" s="37" t="s">
        <v>21</v>
      </c>
      <c r="K6" s="12">
        <f>SUM(K7:K24)</f>
        <v>12286</v>
      </c>
      <c r="L6" s="12">
        <f>SUM(L7:L24)</f>
        <v>38368</v>
      </c>
      <c r="M6" s="12">
        <f>SUM(M7:M24)</f>
        <v>37676</v>
      </c>
      <c r="N6" s="13">
        <f t="shared" si="0"/>
        <v>1.8367130268605933</v>
      </c>
      <c r="O6" s="27" t="s">
        <v>22</v>
      </c>
      <c r="P6" s="12">
        <f>SUM(P7:P10)</f>
        <v>3031</v>
      </c>
      <c r="Q6" s="12">
        <f>SUM(Q7:Q10)</f>
        <v>9231</v>
      </c>
      <c r="R6" s="12">
        <f>SUM(R7:R10)</f>
        <v>8477</v>
      </c>
      <c r="S6" s="36">
        <f aca="true" t="shared" si="3" ref="S6:S23">Q6/R6*100-100</f>
        <v>8.894656128347293</v>
      </c>
    </row>
    <row r="7" spans="1:19" ht="16.5" customHeight="1">
      <c r="A7" s="11" t="s">
        <v>23</v>
      </c>
      <c r="B7" s="43">
        <v>470</v>
      </c>
      <c r="C7" s="43">
        <f>B7+'[1]表一'!$C$7</f>
        <v>670</v>
      </c>
      <c r="D7" s="43">
        <v>634</v>
      </c>
      <c r="E7" s="44">
        <f t="shared" si="1"/>
        <v>5.678233438485819</v>
      </c>
      <c r="F7" s="43">
        <v>1000</v>
      </c>
      <c r="G7" s="43">
        <f>F7+'[1]表一'!$G$7</f>
        <v>1260</v>
      </c>
      <c r="H7" s="43">
        <v>1093</v>
      </c>
      <c r="I7" s="62">
        <f t="shared" si="2"/>
        <v>15.279048490393407</v>
      </c>
      <c r="J7" s="37" t="s">
        <v>24</v>
      </c>
      <c r="K7" s="12">
        <v>332</v>
      </c>
      <c r="L7" s="12">
        <f>K7+'[1]表一'!$L$7</f>
        <v>1822</v>
      </c>
      <c r="M7" s="12">
        <v>920</v>
      </c>
      <c r="N7" s="13">
        <f t="shared" si="0"/>
        <v>98.04347826086956</v>
      </c>
      <c r="O7" s="9" t="s">
        <v>25</v>
      </c>
      <c r="P7" s="12">
        <v>772</v>
      </c>
      <c r="Q7" s="12">
        <f>P7+'[1]表一'!$Q$7</f>
        <v>2174</v>
      </c>
      <c r="R7" s="12">
        <v>1663</v>
      </c>
      <c r="S7" s="36">
        <f t="shared" si="3"/>
        <v>30.727600721587493</v>
      </c>
    </row>
    <row r="8" spans="1:19" ht="16.5" customHeight="1">
      <c r="A8" s="11" t="s">
        <v>26</v>
      </c>
      <c r="B8" s="43">
        <v>324</v>
      </c>
      <c r="C8" s="43">
        <f>B8+'[1]表一'!$C$8</f>
        <v>585</v>
      </c>
      <c r="D8" s="43">
        <v>612</v>
      </c>
      <c r="E8" s="44">
        <f t="shared" si="1"/>
        <v>-4.411764705882348</v>
      </c>
      <c r="F8" s="43">
        <v>527</v>
      </c>
      <c r="G8" s="43">
        <f>F8+'[1]表一'!$G$8</f>
        <v>982</v>
      </c>
      <c r="H8" s="43">
        <v>696</v>
      </c>
      <c r="I8" s="62">
        <f t="shared" si="2"/>
        <v>41.09195402298852</v>
      </c>
      <c r="J8" s="37" t="s">
        <v>27</v>
      </c>
      <c r="K8" s="12">
        <v>5</v>
      </c>
      <c r="L8" s="12">
        <f>K8+'[1]表一'!$L$8</f>
        <v>18</v>
      </c>
      <c r="M8" s="12">
        <v>20</v>
      </c>
      <c r="N8" s="13">
        <f t="shared" si="0"/>
        <v>-10</v>
      </c>
      <c r="O8" s="9" t="s">
        <v>28</v>
      </c>
      <c r="P8" s="12">
        <v>614</v>
      </c>
      <c r="Q8" s="12">
        <f>P8+'[1]表一'!$Q$8</f>
        <v>2383</v>
      </c>
      <c r="R8" s="12">
        <v>1534</v>
      </c>
      <c r="S8" s="36">
        <f t="shared" si="3"/>
        <v>55.34550195567144</v>
      </c>
    </row>
    <row r="9" spans="1:19" ht="16.5" customHeight="1">
      <c r="A9" s="11" t="s">
        <v>29</v>
      </c>
      <c r="B9" s="43">
        <v>2922</v>
      </c>
      <c r="C9" s="43">
        <f>B9+'[1]表一'!$C$9</f>
        <v>4920</v>
      </c>
      <c r="D9" s="43">
        <v>4825</v>
      </c>
      <c r="E9" s="44">
        <f t="shared" si="1"/>
        <v>1.9689119170984526</v>
      </c>
      <c r="F9" s="43">
        <v>3507</v>
      </c>
      <c r="G9" s="43">
        <f>F9+'[1]表一'!$G$9</f>
        <v>5642</v>
      </c>
      <c r="H9" s="43">
        <v>5286</v>
      </c>
      <c r="I9" s="62">
        <f t="shared" si="2"/>
        <v>6.7347710934544125</v>
      </c>
      <c r="J9" s="37" t="s">
        <v>30</v>
      </c>
      <c r="K9" s="12">
        <v>81</v>
      </c>
      <c r="L9" s="12">
        <f>K9+'[1]表一'!$L$9</f>
        <v>197</v>
      </c>
      <c r="M9" s="12">
        <v>302</v>
      </c>
      <c r="N9" s="13">
        <f t="shared" si="0"/>
        <v>-34.76821192052981</v>
      </c>
      <c r="O9" s="9" t="s">
        <v>31</v>
      </c>
      <c r="P9" s="12">
        <v>1393</v>
      </c>
      <c r="Q9" s="12">
        <f>P9+'[1]表一'!$Q$9</f>
        <v>2126</v>
      </c>
      <c r="R9" s="12">
        <v>2873</v>
      </c>
      <c r="S9" s="36">
        <f t="shared" si="3"/>
        <v>-26.00069613644274</v>
      </c>
    </row>
    <row r="10" spans="1:19" ht="16.5" customHeight="1">
      <c r="A10" s="11" t="s">
        <v>32</v>
      </c>
      <c r="B10" s="43">
        <v>100</v>
      </c>
      <c r="C10" s="43">
        <f>B10+'[1]表一'!$C$10</f>
        <v>192</v>
      </c>
      <c r="D10" s="43">
        <v>183</v>
      </c>
      <c r="E10" s="44">
        <f t="shared" si="1"/>
        <v>4.918032786885249</v>
      </c>
      <c r="F10" s="43">
        <v>212</v>
      </c>
      <c r="G10" s="43">
        <f>F10+'[1]表一'!$G$10</f>
        <v>405</v>
      </c>
      <c r="H10" s="43">
        <v>379</v>
      </c>
      <c r="I10" s="62">
        <f t="shared" si="2"/>
        <v>6.860158311345657</v>
      </c>
      <c r="J10" s="37" t="s">
        <v>33</v>
      </c>
      <c r="K10" s="12"/>
      <c r="L10" s="12">
        <f>K10+'[1]表一'!$L$10</f>
        <v>0</v>
      </c>
      <c r="M10" s="12">
        <v>0</v>
      </c>
      <c r="N10" s="13"/>
      <c r="O10" s="9" t="s">
        <v>34</v>
      </c>
      <c r="P10" s="12">
        <v>252</v>
      </c>
      <c r="Q10" s="12">
        <f>P10+'[1]表一'!$Q$10</f>
        <v>2548</v>
      </c>
      <c r="R10" s="12">
        <v>2407</v>
      </c>
      <c r="S10" s="36">
        <f t="shared" si="3"/>
        <v>5.857914416285823</v>
      </c>
    </row>
    <row r="11" spans="1:19" ht="16.5" customHeight="1">
      <c r="A11" s="11" t="s">
        <v>35</v>
      </c>
      <c r="B11" s="43">
        <v>1560</v>
      </c>
      <c r="C11" s="43">
        <f>B11+'[1]表一'!$C$11</f>
        <v>3120</v>
      </c>
      <c r="D11" s="43">
        <v>3120</v>
      </c>
      <c r="E11" s="44">
        <f t="shared" si="1"/>
        <v>0</v>
      </c>
      <c r="F11" s="43">
        <v>1553</v>
      </c>
      <c r="G11" s="43">
        <f>F11+'[1]表一'!$G$11</f>
        <v>2936</v>
      </c>
      <c r="H11" s="43">
        <v>3573</v>
      </c>
      <c r="I11" s="62">
        <f t="shared" si="2"/>
        <v>-17.82815561153093</v>
      </c>
      <c r="J11" s="37" t="s">
        <v>36</v>
      </c>
      <c r="K11" s="12"/>
      <c r="L11" s="12">
        <f>K11+'[1]表一'!$L$11</f>
        <v>0</v>
      </c>
      <c r="M11" s="12">
        <v>0</v>
      </c>
      <c r="N11" s="13"/>
      <c r="O11" s="27" t="s">
        <v>37</v>
      </c>
      <c r="P11" s="12">
        <f>SUM(P12:P15)</f>
        <v>4508</v>
      </c>
      <c r="Q11" s="12">
        <f>SUM(Q12:Q15)</f>
        <v>8892</v>
      </c>
      <c r="R11" s="12">
        <f>SUM(R12:R15)</f>
        <v>12481</v>
      </c>
      <c r="S11" s="36">
        <f t="shared" si="3"/>
        <v>-28.755708677189332</v>
      </c>
    </row>
    <row r="12" spans="1:19" ht="16.5" customHeight="1">
      <c r="A12" s="11" t="s">
        <v>38</v>
      </c>
      <c r="B12" s="43">
        <v>11730</v>
      </c>
      <c r="C12" s="43">
        <f>B12+'[1]表一'!$C$12</f>
        <v>38430</v>
      </c>
      <c r="D12" s="43">
        <v>40562</v>
      </c>
      <c r="E12" s="44">
        <f t="shared" si="1"/>
        <v>-5.256151077363043</v>
      </c>
      <c r="F12" s="43">
        <v>15978</v>
      </c>
      <c r="G12" s="43">
        <f>F12+'[1]表一'!$G$12</f>
        <v>50067</v>
      </c>
      <c r="H12" s="43">
        <v>45787</v>
      </c>
      <c r="I12" s="62">
        <f t="shared" si="2"/>
        <v>9.347631423766572</v>
      </c>
      <c r="J12" s="37" t="s">
        <v>39</v>
      </c>
      <c r="K12" s="12">
        <v>325</v>
      </c>
      <c r="L12" s="12">
        <f>K12+'[1]表一'!$L$12</f>
        <v>869</v>
      </c>
      <c r="M12" s="12">
        <v>645</v>
      </c>
      <c r="N12" s="13">
        <f t="shared" si="0"/>
        <v>34.72868217054264</v>
      </c>
      <c r="O12" s="9" t="s">
        <v>40</v>
      </c>
      <c r="P12" s="12">
        <v>3673</v>
      </c>
      <c r="Q12" s="12">
        <f>P12+'[1]表一'!$Q$12</f>
        <v>7097</v>
      </c>
      <c r="R12" s="12">
        <v>9584</v>
      </c>
      <c r="S12" s="36">
        <f t="shared" si="3"/>
        <v>-25.949499165275455</v>
      </c>
    </row>
    <row r="13" spans="1:19" ht="16.5" customHeight="1">
      <c r="A13" s="11"/>
      <c r="B13" s="43"/>
      <c r="C13" s="43"/>
      <c r="D13" s="43"/>
      <c r="E13" s="44"/>
      <c r="F13" s="43"/>
      <c r="G13" s="43"/>
      <c r="H13" s="43"/>
      <c r="I13" s="62"/>
      <c r="J13" s="37" t="s">
        <v>41</v>
      </c>
      <c r="K13" s="12">
        <v>216</v>
      </c>
      <c r="L13" s="12">
        <f>K13+'[1]表一'!$L$13</f>
        <v>487</v>
      </c>
      <c r="M13" s="12">
        <v>621</v>
      </c>
      <c r="N13" s="13">
        <f t="shared" si="0"/>
        <v>-21.578099838969393</v>
      </c>
      <c r="O13" s="9" t="s">
        <v>42</v>
      </c>
      <c r="P13" s="12"/>
      <c r="Q13" s="12">
        <f>P13+'[1]表一'!$Q$13</f>
        <v>0</v>
      </c>
      <c r="R13" s="12">
        <v>12</v>
      </c>
      <c r="S13" s="36">
        <f t="shared" si="3"/>
        <v>-100</v>
      </c>
    </row>
    <row r="14" spans="1:19" ht="16.5" customHeight="1">
      <c r="A14" s="45"/>
      <c r="B14" s="46"/>
      <c r="C14" s="43"/>
      <c r="D14" s="46"/>
      <c r="E14" s="44"/>
      <c r="F14" s="46"/>
      <c r="G14" s="43"/>
      <c r="H14" s="46"/>
      <c r="I14" s="62"/>
      <c r="J14" s="37" t="s">
        <v>43</v>
      </c>
      <c r="K14" s="12">
        <v>569</v>
      </c>
      <c r="L14" s="12">
        <f>K14+'[1]表一'!$L$14</f>
        <v>1234</v>
      </c>
      <c r="M14" s="12">
        <v>1416</v>
      </c>
      <c r="N14" s="13">
        <f t="shared" si="0"/>
        <v>-12.853107344632761</v>
      </c>
      <c r="O14" s="9" t="s">
        <v>44</v>
      </c>
      <c r="P14" s="12"/>
      <c r="Q14" s="12">
        <f>P14+'[1]表一'!$Q$14</f>
        <v>0</v>
      </c>
      <c r="R14" s="12">
        <v>0</v>
      </c>
      <c r="S14" s="36"/>
    </row>
    <row r="15" spans="1:19" ht="16.5" customHeight="1">
      <c r="A15" s="5" t="s">
        <v>45</v>
      </c>
      <c r="B15" s="7" t="s">
        <v>46</v>
      </c>
      <c r="C15" s="7"/>
      <c r="D15" s="7"/>
      <c r="E15" s="7" t="s">
        <v>47</v>
      </c>
      <c r="F15" s="7"/>
      <c r="G15" s="7" t="s">
        <v>48</v>
      </c>
      <c r="H15" s="7"/>
      <c r="I15" s="22"/>
      <c r="J15" s="37" t="s">
        <v>49</v>
      </c>
      <c r="K15" s="12"/>
      <c r="L15" s="12">
        <f>K15+'[1]表一'!$L$15</f>
        <v>0</v>
      </c>
      <c r="M15" s="12">
        <v>5</v>
      </c>
      <c r="N15" s="13">
        <f t="shared" si="0"/>
        <v>-100</v>
      </c>
      <c r="O15" s="9" t="s">
        <v>50</v>
      </c>
      <c r="P15" s="12">
        <v>835</v>
      </c>
      <c r="Q15" s="12">
        <f>P15+'[1]表一'!$Q$15</f>
        <v>1795</v>
      </c>
      <c r="R15" s="12">
        <v>2885</v>
      </c>
      <c r="S15" s="36">
        <f t="shared" si="3"/>
        <v>-37.781629116117855</v>
      </c>
    </row>
    <row r="16" spans="1:19" ht="16.5" customHeight="1">
      <c r="A16" s="8"/>
      <c r="B16" s="9" t="s">
        <v>51</v>
      </c>
      <c r="C16" s="9" t="s">
        <v>52</v>
      </c>
      <c r="D16" s="9" t="s">
        <v>53</v>
      </c>
      <c r="E16" s="9" t="s">
        <v>51</v>
      </c>
      <c r="F16" s="9" t="s">
        <v>52</v>
      </c>
      <c r="G16" s="9" t="s">
        <v>51</v>
      </c>
      <c r="H16" s="9" t="s">
        <v>52</v>
      </c>
      <c r="I16" s="24" t="s">
        <v>53</v>
      </c>
      <c r="J16" s="37" t="s">
        <v>54</v>
      </c>
      <c r="K16" s="12">
        <v>3110</v>
      </c>
      <c r="L16" s="12">
        <f>K16+'[1]表一'!$L$16</f>
        <v>7732</v>
      </c>
      <c r="M16" s="12">
        <v>9467</v>
      </c>
      <c r="N16" s="13">
        <f t="shared" si="0"/>
        <v>-18.32681947818739</v>
      </c>
      <c r="O16" s="9" t="s">
        <v>55</v>
      </c>
      <c r="P16" s="12">
        <v>1067</v>
      </c>
      <c r="Q16" s="12">
        <f>P16+'[1]表一'!$Q$16</f>
        <v>1067</v>
      </c>
      <c r="R16" s="12">
        <v>831</v>
      </c>
      <c r="S16" s="36">
        <f t="shared" si="3"/>
        <v>28.39951865222622</v>
      </c>
    </row>
    <row r="17" spans="1:19" ht="16.5" customHeight="1">
      <c r="A17" s="11" t="s">
        <v>56</v>
      </c>
      <c r="B17" s="43">
        <v>57061</v>
      </c>
      <c r="C17" s="43">
        <v>58821</v>
      </c>
      <c r="D17" s="13">
        <f>B17/C17*100-100</f>
        <v>-2.9921286615324476</v>
      </c>
      <c r="E17" s="47">
        <v>26906</v>
      </c>
      <c r="F17" s="47">
        <v>24734</v>
      </c>
      <c r="G17" s="47">
        <v>73403</v>
      </c>
      <c r="H17" s="47">
        <v>66828</v>
      </c>
      <c r="I17" s="36">
        <f>G17/H17*100-100</f>
        <v>9.838690369306264</v>
      </c>
      <c r="J17" s="37" t="s">
        <v>57</v>
      </c>
      <c r="K17" s="12">
        <v>3640</v>
      </c>
      <c r="L17" s="12">
        <f>K17+'[1]表一'!$L$17</f>
        <v>10283</v>
      </c>
      <c r="M17" s="12">
        <v>10186</v>
      </c>
      <c r="N17" s="13">
        <f t="shared" si="0"/>
        <v>0.9522874533673757</v>
      </c>
      <c r="O17" s="9" t="s">
        <v>58</v>
      </c>
      <c r="P17" s="12"/>
      <c r="Q17" s="12">
        <f>P17+'[1]表一'!$Q$17</f>
        <v>0</v>
      </c>
      <c r="R17" s="12">
        <v>0</v>
      </c>
      <c r="S17" s="36"/>
    </row>
    <row r="18" spans="1:19" ht="16.5" customHeight="1">
      <c r="A18" s="11" t="s">
        <v>59</v>
      </c>
      <c r="B18" s="47"/>
      <c r="C18" s="47"/>
      <c r="D18" s="13"/>
      <c r="E18" s="47"/>
      <c r="F18" s="47"/>
      <c r="G18" s="47"/>
      <c r="H18" s="47"/>
      <c r="I18" s="36"/>
      <c r="J18" s="37" t="s">
        <v>60</v>
      </c>
      <c r="K18" s="12"/>
      <c r="L18" s="12">
        <f>K18+'[1]表一'!$L$18</f>
        <v>0</v>
      </c>
      <c r="M18" s="12">
        <v>0</v>
      </c>
      <c r="N18" s="13"/>
      <c r="O18" s="63" t="s">
        <v>61</v>
      </c>
      <c r="P18" s="12">
        <f>SUM(P19:P21)</f>
        <v>210</v>
      </c>
      <c r="Q18" s="12">
        <f>SUM(Q19:Q21)</f>
        <v>825</v>
      </c>
      <c r="R18" s="12">
        <f>SUM(R19:R21)</f>
        <v>716</v>
      </c>
      <c r="S18" s="36">
        <f t="shared" si="3"/>
        <v>15.22346368715084</v>
      </c>
    </row>
    <row r="19" spans="1:19" ht="16.5" customHeight="1">
      <c r="A19" s="11" t="s">
        <v>62</v>
      </c>
      <c r="B19" s="47">
        <v>1260</v>
      </c>
      <c r="C19" s="47">
        <v>1295</v>
      </c>
      <c r="D19" s="13">
        <f>B19/C19*100-100</f>
        <v>-2.7027027027026946</v>
      </c>
      <c r="E19" s="47">
        <v>2173</v>
      </c>
      <c r="F19" s="47">
        <v>2171</v>
      </c>
      <c r="G19" s="47">
        <v>2173</v>
      </c>
      <c r="H19" s="47">
        <v>3342</v>
      </c>
      <c r="I19" s="36">
        <f>G19/H19*100-100</f>
        <v>-34.97905445840814</v>
      </c>
      <c r="J19" s="37" t="s">
        <v>63</v>
      </c>
      <c r="K19" s="12">
        <v>688</v>
      </c>
      <c r="L19" s="12">
        <f>K19+'[1]表一'!$L$19</f>
        <v>1367</v>
      </c>
      <c r="M19" s="12">
        <v>1498</v>
      </c>
      <c r="N19" s="13">
        <f t="shared" si="0"/>
        <v>-8.744993324432585</v>
      </c>
      <c r="O19" s="9" t="s">
        <v>64</v>
      </c>
      <c r="P19" s="12">
        <v>27</v>
      </c>
      <c r="Q19" s="12">
        <f>P19+'[1]表一'!$Q$19</f>
        <v>161</v>
      </c>
      <c r="R19" s="12">
        <v>87</v>
      </c>
      <c r="S19" s="36">
        <f t="shared" si="3"/>
        <v>85.05747126436782</v>
      </c>
    </row>
    <row r="20" spans="1:19" ht="16.5" customHeight="1">
      <c r="A20" s="45" t="s">
        <v>65</v>
      </c>
      <c r="B20" s="48">
        <v>62</v>
      </c>
      <c r="C20" s="48">
        <v>65</v>
      </c>
      <c r="D20" s="13">
        <f>B20/C20*100-100</f>
        <v>-4.615384615384613</v>
      </c>
      <c r="E20" s="48">
        <v>66</v>
      </c>
      <c r="F20" s="48">
        <v>50</v>
      </c>
      <c r="G20" s="48">
        <v>66</v>
      </c>
      <c r="H20" s="48">
        <v>118</v>
      </c>
      <c r="I20" s="36">
        <f>G20/H20*100-100</f>
        <v>-44.067796610169495</v>
      </c>
      <c r="J20" s="37" t="s">
        <v>66</v>
      </c>
      <c r="K20" s="12">
        <v>1463</v>
      </c>
      <c r="L20" s="12">
        <f>K20+'[1]表一'!$L$20</f>
        <v>10059</v>
      </c>
      <c r="M20" s="12">
        <v>8137</v>
      </c>
      <c r="N20" s="13">
        <f t="shared" si="0"/>
        <v>23.620498955388953</v>
      </c>
      <c r="O20" s="9" t="s">
        <v>67</v>
      </c>
      <c r="P20" s="12">
        <v>182</v>
      </c>
      <c r="Q20" s="12">
        <f>P20+'[1]表一'!$Q$20</f>
        <v>661</v>
      </c>
      <c r="R20" s="12">
        <v>627</v>
      </c>
      <c r="S20" s="36">
        <f t="shared" si="3"/>
        <v>5.422647527910684</v>
      </c>
    </row>
    <row r="21" spans="1:19" ht="16.5" customHeight="1">
      <c r="A21" s="49" t="s">
        <v>68</v>
      </c>
      <c r="B21" s="7" t="s">
        <v>69</v>
      </c>
      <c r="C21" s="7"/>
      <c r="D21" s="7" t="s">
        <v>70</v>
      </c>
      <c r="E21" s="7" t="s">
        <v>71</v>
      </c>
      <c r="F21" s="7"/>
      <c r="G21" s="7" t="s">
        <v>72</v>
      </c>
      <c r="H21" s="7"/>
      <c r="I21" s="22" t="s">
        <v>53</v>
      </c>
      <c r="J21" s="37" t="s">
        <v>73</v>
      </c>
      <c r="K21" s="12">
        <v>267</v>
      </c>
      <c r="L21" s="12">
        <f>K21+'[1]表一'!$L$21</f>
        <v>1085</v>
      </c>
      <c r="M21" s="12">
        <v>816</v>
      </c>
      <c r="N21" s="13">
        <f t="shared" si="0"/>
        <v>32.96568627450981</v>
      </c>
      <c r="O21" s="9" t="s">
        <v>74</v>
      </c>
      <c r="P21" s="12">
        <v>1</v>
      </c>
      <c r="Q21" s="12">
        <f>P21+'[1]表一'!$Q$21</f>
        <v>3</v>
      </c>
      <c r="R21" s="12">
        <v>2</v>
      </c>
      <c r="S21" s="36">
        <f t="shared" si="3"/>
        <v>50</v>
      </c>
    </row>
    <row r="22" spans="1:19" ht="16.5" customHeight="1">
      <c r="A22" s="50"/>
      <c r="B22" s="9" t="s">
        <v>75</v>
      </c>
      <c r="C22" s="9"/>
      <c r="D22" s="9" t="s">
        <v>76</v>
      </c>
      <c r="E22" s="51">
        <f>B5</f>
        <v>21102</v>
      </c>
      <c r="F22" s="51"/>
      <c r="G22" s="51">
        <v>22598</v>
      </c>
      <c r="H22" s="51"/>
      <c r="I22" s="65">
        <f>E22/G22*100-100</f>
        <v>-6.620054872112576</v>
      </c>
      <c r="J22" s="37" t="s">
        <v>77</v>
      </c>
      <c r="K22" s="12">
        <v>21</v>
      </c>
      <c r="L22" s="12">
        <f>K22+'[1]表一'!$L$22</f>
        <v>70</v>
      </c>
      <c r="M22" s="12">
        <v>31</v>
      </c>
      <c r="N22" s="13">
        <f t="shared" si="0"/>
        <v>125.80645161290326</v>
      </c>
      <c r="O22" s="9" t="s">
        <v>78</v>
      </c>
      <c r="P22" s="12"/>
      <c r="Q22" s="12">
        <f>P22+'[1]表一'!$Q$22</f>
        <v>0</v>
      </c>
      <c r="R22" s="12">
        <v>0</v>
      </c>
      <c r="S22" s="36"/>
    </row>
    <row r="23" spans="1:19" ht="16.5" customHeight="1">
      <c r="A23" s="50"/>
      <c r="B23" s="9" t="s">
        <v>79</v>
      </c>
      <c r="C23" s="9"/>
      <c r="D23" s="9" t="s">
        <v>80</v>
      </c>
      <c r="E23" s="51">
        <f>F5</f>
        <v>29145</v>
      </c>
      <c r="F23" s="51"/>
      <c r="G23" s="51">
        <v>26955</v>
      </c>
      <c r="H23" s="51"/>
      <c r="I23" s="65">
        <f>E23/G23*100-100</f>
        <v>8.124652198107967</v>
      </c>
      <c r="J23" s="37" t="s">
        <v>81</v>
      </c>
      <c r="K23" s="12">
        <v>266</v>
      </c>
      <c r="L23" s="12">
        <f>K23+'[1]表一'!$L$23</f>
        <v>786</v>
      </c>
      <c r="M23" s="12">
        <v>824</v>
      </c>
      <c r="N23" s="13">
        <f t="shared" si="0"/>
        <v>-4.611650485436897</v>
      </c>
      <c r="O23" s="34" t="s">
        <v>82</v>
      </c>
      <c r="P23" s="66"/>
      <c r="Q23" s="12">
        <f>P23+'[1]表一'!$Q$23</f>
        <v>0</v>
      </c>
      <c r="R23" s="66">
        <v>0</v>
      </c>
      <c r="S23" s="84"/>
    </row>
    <row r="24" spans="1:19" ht="16.5" customHeight="1">
      <c r="A24" s="50"/>
      <c r="B24" s="9" t="s">
        <v>83</v>
      </c>
      <c r="C24" s="9"/>
      <c r="D24" s="9" t="s">
        <v>84</v>
      </c>
      <c r="E24" s="51">
        <f>E23/E22*10000</f>
        <v>13811.487062837647</v>
      </c>
      <c r="F24" s="51"/>
      <c r="G24" s="51">
        <f>G23/G22*10000</f>
        <v>11928.046729799098</v>
      </c>
      <c r="H24" s="51"/>
      <c r="I24" s="65">
        <f>E24/G24*100-100</f>
        <v>15.790014708219303</v>
      </c>
      <c r="J24" s="67" t="s">
        <v>85</v>
      </c>
      <c r="K24" s="66">
        <v>1303</v>
      </c>
      <c r="L24" s="12">
        <f>K24+'[1]表一'!$L$24</f>
        <v>2359</v>
      </c>
      <c r="M24" s="68">
        <v>2788</v>
      </c>
      <c r="N24" s="69">
        <f t="shared" si="0"/>
        <v>-15.387374461979917</v>
      </c>
      <c r="O24" s="70"/>
      <c r="P24" s="71"/>
      <c r="Q24" s="71"/>
      <c r="R24" s="85"/>
      <c r="S24" s="86"/>
    </row>
    <row r="25" spans="1:19" ht="16.5" customHeight="1">
      <c r="A25" s="50"/>
      <c r="B25" s="34" t="s">
        <v>86</v>
      </c>
      <c r="C25" s="34"/>
      <c r="D25" s="9" t="s">
        <v>84</v>
      </c>
      <c r="E25" s="52">
        <f>G5/C5*10000</f>
        <v>12956.168747751915</v>
      </c>
      <c r="F25" s="53"/>
      <c r="G25" s="52">
        <f>H5/D5*10000</f>
        <v>11679.433708313256</v>
      </c>
      <c r="H25" s="53"/>
      <c r="I25" s="72">
        <f>E25/G25*100-100</f>
        <v>10.931480680693426</v>
      </c>
      <c r="J25" s="21" t="s">
        <v>87</v>
      </c>
      <c r="K25" s="7"/>
      <c r="L25" s="7" t="s">
        <v>88</v>
      </c>
      <c r="M25" s="73" t="s">
        <v>89</v>
      </c>
      <c r="N25" s="74"/>
      <c r="O25" s="75" t="s">
        <v>90</v>
      </c>
      <c r="P25" s="75"/>
      <c r="Q25" s="75" t="s">
        <v>91</v>
      </c>
      <c r="R25" s="73" t="s">
        <v>92</v>
      </c>
      <c r="S25" s="22" t="s">
        <v>93</v>
      </c>
    </row>
    <row r="26" spans="1:19" ht="17.25" customHeight="1">
      <c r="A26" s="54"/>
      <c r="B26" s="55"/>
      <c r="C26" s="56"/>
      <c r="D26" s="57"/>
      <c r="E26" s="58"/>
      <c r="F26" s="58"/>
      <c r="G26" s="58"/>
      <c r="H26" s="58"/>
      <c r="I26" s="76"/>
      <c r="J26" s="77"/>
      <c r="K26" s="78"/>
      <c r="L26" s="79">
        <v>118</v>
      </c>
      <c r="M26" s="80">
        <v>45</v>
      </c>
      <c r="N26" s="81"/>
      <c r="O26" s="79">
        <v>92</v>
      </c>
      <c r="P26" s="79"/>
      <c r="Q26" s="79">
        <v>1067</v>
      </c>
      <c r="R26" s="80"/>
      <c r="S26" s="87"/>
    </row>
    <row r="27" spans="1:15" ht="14.25">
      <c r="A27" s="18" t="s">
        <v>94</v>
      </c>
      <c r="B27" s="19"/>
      <c r="N27" s="82"/>
      <c r="O27" s="82"/>
    </row>
    <row r="28" spans="1:2" ht="14.25">
      <c r="A28" s="19"/>
      <c r="B28" s="19"/>
    </row>
  </sheetData>
  <sheetProtection/>
  <mergeCells count="34">
    <mergeCell ref="A1:S1"/>
    <mergeCell ref="B3:E3"/>
    <mergeCell ref="F3:I3"/>
    <mergeCell ref="J3:S3"/>
    <mergeCell ref="B15:D15"/>
    <mergeCell ref="E15:F15"/>
    <mergeCell ref="G15:I15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  <mergeCell ref="M25:N25"/>
    <mergeCell ref="O25:P25"/>
    <mergeCell ref="B26:C26"/>
    <mergeCell ref="E26:F26"/>
    <mergeCell ref="G26:H26"/>
    <mergeCell ref="M26:N26"/>
    <mergeCell ref="O26:P26"/>
    <mergeCell ref="A3:A4"/>
    <mergeCell ref="A15:A16"/>
    <mergeCell ref="A21:A25"/>
    <mergeCell ref="J25:K26"/>
    <mergeCell ref="A27:B28"/>
  </mergeCells>
  <printOptions horizontalCentered="1" vertic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D10" sqref="D10"/>
    </sheetView>
  </sheetViews>
  <sheetFormatPr defaultColWidth="9.00390625" defaultRowHeight="14.25"/>
  <cols>
    <col min="1" max="1" width="7.625" style="0" customWidth="1"/>
    <col min="2" max="3" width="8.00390625" style="0" customWidth="1"/>
    <col min="4" max="4" width="7.875" style="0" customWidth="1"/>
    <col min="5" max="5" width="8.00390625" style="0" customWidth="1"/>
    <col min="6" max="6" width="7.25390625" style="0" customWidth="1"/>
    <col min="8" max="8" width="6.125" style="0" customWidth="1"/>
    <col min="9" max="9" width="8.00390625" style="0" customWidth="1"/>
    <col min="10" max="10" width="7.00390625" style="0" customWidth="1"/>
    <col min="11" max="11" width="8.125" style="0" customWidth="1"/>
    <col min="12" max="12" width="7.125" style="0" customWidth="1"/>
    <col min="13" max="13" width="8.50390625" style="0" customWidth="1"/>
    <col min="14" max="14" width="7.00390625" style="0" customWidth="1"/>
    <col min="15" max="15" width="6.625" style="0" customWidth="1"/>
    <col min="16" max="16" width="7.00390625" style="0" customWidth="1"/>
  </cols>
  <sheetData>
    <row r="1" spans="1:16" ht="30" customHeight="1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customHeight="1">
      <c r="A2" s="3" t="s">
        <v>96</v>
      </c>
      <c r="B2" s="4"/>
      <c r="C2" s="4"/>
      <c r="D2" s="4"/>
      <c r="E2" s="4"/>
      <c r="F2" s="4"/>
      <c r="G2" s="4" t="s">
        <v>97</v>
      </c>
      <c r="H2" s="4"/>
      <c r="I2" s="4"/>
      <c r="J2" s="4"/>
      <c r="K2" s="4"/>
      <c r="L2" s="4"/>
      <c r="M2" s="4"/>
      <c r="N2" s="4" t="s">
        <v>98</v>
      </c>
      <c r="P2" s="4"/>
    </row>
    <row r="3" spans="1:16" ht="18" customHeight="1">
      <c r="A3" s="5" t="s">
        <v>99</v>
      </c>
      <c r="B3" s="6" t="s">
        <v>100</v>
      </c>
      <c r="C3" s="6"/>
      <c r="D3" s="6"/>
      <c r="E3" s="6"/>
      <c r="F3" s="6"/>
      <c r="G3" s="6"/>
      <c r="H3" s="7" t="s">
        <v>101</v>
      </c>
      <c r="I3" s="7"/>
      <c r="J3" s="7"/>
      <c r="K3" s="20"/>
      <c r="L3" s="21" t="s">
        <v>102</v>
      </c>
      <c r="M3" s="7"/>
      <c r="N3" s="7"/>
      <c r="O3" s="7"/>
      <c r="P3" s="22"/>
    </row>
    <row r="4" spans="1:16" ht="18" customHeight="1">
      <c r="A4" s="8"/>
      <c r="B4" s="9" t="s">
        <v>103</v>
      </c>
      <c r="C4" s="9"/>
      <c r="D4" s="9"/>
      <c r="E4" s="10" t="s">
        <v>9</v>
      </c>
      <c r="F4" s="10" t="s">
        <v>104</v>
      </c>
      <c r="G4" s="10" t="s">
        <v>105</v>
      </c>
      <c r="H4" s="10" t="s">
        <v>106</v>
      </c>
      <c r="I4" s="10" t="s">
        <v>107</v>
      </c>
      <c r="J4" s="10" t="s">
        <v>108</v>
      </c>
      <c r="K4" s="23" t="s">
        <v>105</v>
      </c>
      <c r="L4" s="11"/>
      <c r="M4" s="9"/>
      <c r="N4" s="9"/>
      <c r="O4" s="9"/>
      <c r="P4" s="24"/>
    </row>
    <row r="5" spans="1:16" ht="18" customHeight="1">
      <c r="A5" s="8"/>
      <c r="B5" s="9" t="s">
        <v>109</v>
      </c>
      <c r="C5" s="9" t="s">
        <v>110</v>
      </c>
      <c r="D5" s="9" t="s">
        <v>111</v>
      </c>
      <c r="E5" s="10"/>
      <c r="F5" s="10"/>
      <c r="G5" s="10"/>
      <c r="H5" s="10"/>
      <c r="I5" s="10"/>
      <c r="J5" s="10"/>
      <c r="K5" s="23"/>
      <c r="L5" s="11" t="s">
        <v>112</v>
      </c>
      <c r="M5" s="9" t="s">
        <v>113</v>
      </c>
      <c r="N5" s="9" t="s">
        <v>114</v>
      </c>
      <c r="O5" s="9" t="s">
        <v>115</v>
      </c>
      <c r="P5" s="24" t="s">
        <v>116</v>
      </c>
    </row>
    <row r="6" spans="1:16" ht="18" customHeight="1">
      <c r="A6" s="11" t="s">
        <v>17</v>
      </c>
      <c r="B6" s="12">
        <f>SUM(B7:B24)</f>
        <v>1162</v>
      </c>
      <c r="C6" s="12">
        <f>SUM(C7:C24)</f>
        <v>21102</v>
      </c>
      <c r="D6" s="12"/>
      <c r="E6" s="12">
        <f>SUM(E7:E24)</f>
        <v>58383</v>
      </c>
      <c r="F6" s="12">
        <f>SUM(F7:F23)</f>
        <v>60181</v>
      </c>
      <c r="G6" s="13">
        <f>E6/F6*100-100</f>
        <v>-2.9876539107027185</v>
      </c>
      <c r="H6" s="12">
        <f>SUM(H7:H24)</f>
        <v>29145</v>
      </c>
      <c r="I6" s="12">
        <f>SUM(I7:I24)</f>
        <v>75642</v>
      </c>
      <c r="J6" s="12">
        <f>SUM(J7:J24)</f>
        <v>70288</v>
      </c>
      <c r="K6" s="25">
        <f>I6/J6*100-100</f>
        <v>7.617231959936262</v>
      </c>
      <c r="L6" s="11"/>
      <c r="M6" s="9"/>
      <c r="N6" s="9"/>
      <c r="O6" s="9" t="s">
        <v>117</v>
      </c>
      <c r="P6" s="24"/>
    </row>
    <row r="7" spans="1:16" ht="18" customHeight="1">
      <c r="A7" s="11"/>
      <c r="B7" s="12"/>
      <c r="C7" s="12"/>
      <c r="D7" s="14"/>
      <c r="E7" s="12"/>
      <c r="F7" s="12"/>
      <c r="G7" s="13"/>
      <c r="H7" s="12"/>
      <c r="I7" s="12"/>
      <c r="J7" s="12"/>
      <c r="K7" s="25"/>
      <c r="L7" s="11"/>
      <c r="M7" s="9"/>
      <c r="N7" s="9"/>
      <c r="O7" s="9"/>
      <c r="P7" s="24"/>
    </row>
    <row r="8" spans="1:16" ht="18" customHeight="1">
      <c r="A8" s="11" t="s">
        <v>118</v>
      </c>
      <c r="B8" s="12"/>
      <c r="C8" s="12"/>
      <c r="D8" s="14"/>
      <c r="E8" s="12">
        <f>C8+'[1]表二'!$E$8</f>
        <v>0</v>
      </c>
      <c r="F8" s="12">
        <v>490</v>
      </c>
      <c r="G8" s="13">
        <f aca="true" t="shared" si="0" ref="G8:G23">E8/F8*100-100</f>
        <v>-100</v>
      </c>
      <c r="H8" s="12"/>
      <c r="I8" s="12">
        <f>H8+'[1]表二'!$I$8</f>
        <v>0</v>
      </c>
      <c r="J8" s="12">
        <v>286</v>
      </c>
      <c r="K8" s="25">
        <f aca="true" t="shared" si="1" ref="K8:K24">I8/J8*100-100</f>
        <v>-100</v>
      </c>
      <c r="L8" s="11"/>
      <c r="M8" s="26"/>
      <c r="N8" s="9"/>
      <c r="O8" s="27"/>
      <c r="P8" s="28"/>
    </row>
    <row r="9" spans="1:16" ht="18" customHeight="1">
      <c r="A9" s="11" t="s">
        <v>119</v>
      </c>
      <c r="B9" s="12">
        <v>6</v>
      </c>
      <c r="C9" s="12">
        <v>207</v>
      </c>
      <c r="D9" s="14">
        <f aca="true" t="shared" si="2" ref="D6:D23">C9/B9</f>
        <v>34.5</v>
      </c>
      <c r="E9" s="12">
        <f>C9+'[1]表二'!$E$9</f>
        <v>418</v>
      </c>
      <c r="F9" s="12">
        <v>129</v>
      </c>
      <c r="G9" s="13">
        <f t="shared" si="0"/>
        <v>224.03100775193798</v>
      </c>
      <c r="H9" s="12">
        <v>166</v>
      </c>
      <c r="I9" s="12">
        <f>H9+'[1]表二'!$I$9</f>
        <v>268</v>
      </c>
      <c r="J9" s="12">
        <v>125</v>
      </c>
      <c r="K9" s="25">
        <f t="shared" si="1"/>
        <v>114.4</v>
      </c>
      <c r="L9" s="11"/>
      <c r="M9" s="26"/>
      <c r="N9" s="9"/>
      <c r="O9" s="27"/>
      <c r="P9" s="28"/>
    </row>
    <row r="10" spans="1:16" ht="18" customHeight="1">
      <c r="A10" s="11" t="s">
        <v>120</v>
      </c>
      <c r="B10" s="12">
        <v>320</v>
      </c>
      <c r="C10" s="12">
        <v>6063</v>
      </c>
      <c r="D10" s="14">
        <f t="shared" si="2"/>
        <v>18.946875</v>
      </c>
      <c r="E10" s="12">
        <f>C10+'[1]表二'!$E$10</f>
        <v>23492</v>
      </c>
      <c r="F10" s="12">
        <v>30289</v>
      </c>
      <c r="G10" s="13">
        <f t="shared" si="0"/>
        <v>-22.44048994684539</v>
      </c>
      <c r="H10" s="12">
        <v>6201</v>
      </c>
      <c r="I10" s="12">
        <f>H10+'[1]表二'!$I$10</f>
        <v>24709</v>
      </c>
      <c r="J10" s="12">
        <v>33557</v>
      </c>
      <c r="K10" s="25">
        <f t="shared" si="1"/>
        <v>-26.36707691390768</v>
      </c>
      <c r="L10" s="11"/>
      <c r="M10" s="26"/>
      <c r="N10" s="9"/>
      <c r="O10" s="27"/>
      <c r="P10" s="24"/>
    </row>
    <row r="11" spans="1:16" ht="18" customHeight="1">
      <c r="A11" s="11" t="s">
        <v>121</v>
      </c>
      <c r="B11" s="12"/>
      <c r="C11" s="12"/>
      <c r="D11" s="14"/>
      <c r="E11" s="12">
        <f>C11+'[1]表二'!$E$11</f>
        <v>0</v>
      </c>
      <c r="F11" s="12">
        <v>0</v>
      </c>
      <c r="G11" s="13"/>
      <c r="H11" s="12"/>
      <c r="I11" s="12">
        <f>H11+'[1]表二'!$I$11</f>
        <v>0</v>
      </c>
      <c r="J11" s="12">
        <v>0</v>
      </c>
      <c r="K11" s="25"/>
      <c r="L11" s="11"/>
      <c r="M11" s="26"/>
      <c r="N11" s="9"/>
      <c r="O11" s="9"/>
      <c r="P11" s="24"/>
    </row>
    <row r="12" spans="1:16" ht="18" customHeight="1">
      <c r="A12" s="11" t="s">
        <v>122</v>
      </c>
      <c r="B12" s="12">
        <v>371</v>
      </c>
      <c r="C12" s="12">
        <v>5870</v>
      </c>
      <c r="D12" s="14">
        <f t="shared" si="2"/>
        <v>15.822102425876011</v>
      </c>
      <c r="E12" s="12">
        <f>C12+'[1]表二'!$E$12</f>
        <v>16936</v>
      </c>
      <c r="F12" s="12">
        <v>13086</v>
      </c>
      <c r="G12" s="13">
        <f t="shared" si="0"/>
        <v>29.420755005349207</v>
      </c>
      <c r="H12" s="12">
        <v>9216</v>
      </c>
      <c r="I12" s="12">
        <f>H12+'[1]表二'!$I$12</f>
        <v>25108</v>
      </c>
      <c r="J12" s="12">
        <v>15272</v>
      </c>
      <c r="K12" s="25">
        <f t="shared" si="1"/>
        <v>64.4054478784704</v>
      </c>
      <c r="L12" s="11"/>
      <c r="M12" s="26"/>
      <c r="N12" s="9"/>
      <c r="O12" s="27"/>
      <c r="P12" s="28"/>
    </row>
    <row r="13" spans="1:16" ht="18" customHeight="1">
      <c r="A13" s="11" t="s">
        <v>123</v>
      </c>
      <c r="B13" s="12">
        <v>195</v>
      </c>
      <c r="C13" s="12">
        <v>4241</v>
      </c>
      <c r="D13" s="14">
        <f t="shared" si="2"/>
        <v>21.74871794871795</v>
      </c>
      <c r="E13" s="12">
        <f>C13+'[1]表二'!$E$13</f>
        <v>7601</v>
      </c>
      <c r="F13" s="12">
        <v>7718</v>
      </c>
      <c r="G13" s="13">
        <f t="shared" si="0"/>
        <v>-1.5159367711842435</v>
      </c>
      <c r="H13" s="12">
        <v>5861</v>
      </c>
      <c r="I13" s="12">
        <f>H13+'[1]表二'!$I$13</f>
        <v>10396</v>
      </c>
      <c r="J13" s="12">
        <v>10122</v>
      </c>
      <c r="K13" s="25">
        <f t="shared" si="1"/>
        <v>2.706974906145021</v>
      </c>
      <c r="L13" s="11"/>
      <c r="M13" s="26"/>
      <c r="N13" s="9"/>
      <c r="O13" s="27"/>
      <c r="P13" s="28"/>
    </row>
    <row r="14" spans="1:16" ht="18" customHeight="1">
      <c r="A14" s="11" t="s">
        <v>124</v>
      </c>
      <c r="B14" s="12">
        <v>91</v>
      </c>
      <c r="C14" s="12">
        <v>1463</v>
      </c>
      <c r="D14" s="14">
        <f t="shared" si="2"/>
        <v>16.076923076923077</v>
      </c>
      <c r="E14" s="12">
        <f>C14+'[1]表二'!$E$14</f>
        <v>3627</v>
      </c>
      <c r="F14" s="12">
        <v>3751</v>
      </c>
      <c r="G14" s="13">
        <f t="shared" si="0"/>
        <v>-3.305785123966942</v>
      </c>
      <c r="H14" s="12">
        <v>2185</v>
      </c>
      <c r="I14" s="12">
        <f>H14+'[1]表二'!$I$14</f>
        <v>5429</v>
      </c>
      <c r="J14" s="12">
        <v>4231</v>
      </c>
      <c r="K14" s="25">
        <f t="shared" si="1"/>
        <v>28.31481919168047</v>
      </c>
      <c r="L14" s="11"/>
      <c r="M14" s="26"/>
      <c r="N14" s="9"/>
      <c r="O14" s="29"/>
      <c r="P14" s="30"/>
    </row>
    <row r="15" spans="1:16" ht="18" customHeight="1">
      <c r="A15" s="11" t="s">
        <v>125</v>
      </c>
      <c r="B15" s="12"/>
      <c r="C15" s="12"/>
      <c r="D15" s="14"/>
      <c r="E15" s="12">
        <f>C15+'[1]表二'!$E$15</f>
        <v>0</v>
      </c>
      <c r="F15" s="12">
        <v>0</v>
      </c>
      <c r="G15" s="13"/>
      <c r="H15" s="12"/>
      <c r="I15" s="12">
        <f>H15+'[1]表二'!$I$15</f>
        <v>0</v>
      </c>
      <c r="J15" s="12">
        <v>0</v>
      </c>
      <c r="K15" s="25"/>
      <c r="L15" s="11"/>
      <c r="M15" s="26"/>
      <c r="N15" s="9"/>
      <c r="O15" s="9"/>
      <c r="P15" s="24"/>
    </row>
    <row r="16" spans="1:16" ht="18" customHeight="1">
      <c r="A16" s="11" t="s">
        <v>126</v>
      </c>
      <c r="B16" s="12">
        <v>8</v>
      </c>
      <c r="C16" s="12">
        <v>144</v>
      </c>
      <c r="D16" s="14">
        <f t="shared" si="2"/>
        <v>18</v>
      </c>
      <c r="E16" s="12">
        <f>C16+'[1]表二'!$E$16</f>
        <v>344</v>
      </c>
      <c r="F16" s="12">
        <v>218</v>
      </c>
      <c r="G16" s="13">
        <f t="shared" si="0"/>
        <v>57.79816513761469</v>
      </c>
      <c r="H16" s="12">
        <v>230</v>
      </c>
      <c r="I16" s="12">
        <f>H16+'[1]表二'!$I$16</f>
        <v>544</v>
      </c>
      <c r="J16" s="12">
        <v>252</v>
      </c>
      <c r="K16" s="25">
        <f t="shared" si="1"/>
        <v>115.87301587301587</v>
      </c>
      <c r="L16" s="11"/>
      <c r="M16" s="26"/>
      <c r="N16" s="9"/>
      <c r="O16" s="29"/>
      <c r="P16" s="30"/>
    </row>
    <row r="17" spans="1:16" ht="18" customHeight="1">
      <c r="A17" s="11" t="s">
        <v>127</v>
      </c>
      <c r="B17" s="12">
        <v>5</v>
      </c>
      <c r="C17" s="12">
        <v>142</v>
      </c>
      <c r="D17" s="14">
        <f t="shared" si="2"/>
        <v>28.4</v>
      </c>
      <c r="E17" s="12">
        <f>C17+'[1]表二'!$E$17</f>
        <v>430</v>
      </c>
      <c r="F17" s="12">
        <v>351</v>
      </c>
      <c r="G17" s="13">
        <f t="shared" si="0"/>
        <v>22.507122507122503</v>
      </c>
      <c r="H17" s="12">
        <v>94</v>
      </c>
      <c r="I17" s="12">
        <f>H17+'[1]表二'!$I$17</f>
        <v>317</v>
      </c>
      <c r="J17" s="12">
        <v>174</v>
      </c>
      <c r="K17" s="25">
        <f t="shared" si="1"/>
        <v>82.183908045977</v>
      </c>
      <c r="L17" s="31"/>
      <c r="M17" s="32"/>
      <c r="N17" s="32"/>
      <c r="O17" s="32"/>
      <c r="P17" s="33"/>
    </row>
    <row r="18" spans="1:16" ht="18" customHeight="1">
      <c r="A18" s="11" t="s">
        <v>128</v>
      </c>
      <c r="B18" s="12">
        <v>16</v>
      </c>
      <c r="C18" s="12">
        <v>284</v>
      </c>
      <c r="D18" s="14">
        <f t="shared" si="2"/>
        <v>17.75</v>
      </c>
      <c r="E18" s="12">
        <f>C18+'[1]表二'!$E$18</f>
        <v>900</v>
      </c>
      <c r="F18" s="12">
        <v>964</v>
      </c>
      <c r="G18" s="13">
        <f t="shared" si="0"/>
        <v>-6.639004149377598</v>
      </c>
      <c r="H18" s="12">
        <v>782</v>
      </c>
      <c r="I18" s="12">
        <f>H18+'[1]表二'!$I$18</f>
        <v>1195</v>
      </c>
      <c r="J18" s="12">
        <v>735</v>
      </c>
      <c r="K18" s="25">
        <f t="shared" si="1"/>
        <v>62.58503401360545</v>
      </c>
      <c r="L18" s="11"/>
      <c r="M18" s="34"/>
      <c r="N18" s="34"/>
      <c r="O18" s="34"/>
      <c r="P18" s="35"/>
    </row>
    <row r="19" spans="1:16" ht="18" customHeight="1">
      <c r="A19" s="11" t="s">
        <v>129</v>
      </c>
      <c r="B19" s="12">
        <v>12</v>
      </c>
      <c r="C19" s="12">
        <v>10</v>
      </c>
      <c r="D19" s="14">
        <f t="shared" si="2"/>
        <v>0.8333333333333334</v>
      </c>
      <c r="E19" s="12">
        <f>C19+'[1]表二'!$E$19</f>
        <v>29</v>
      </c>
      <c r="F19" s="12">
        <v>14</v>
      </c>
      <c r="G19" s="13">
        <f t="shared" si="0"/>
        <v>107.14285714285717</v>
      </c>
      <c r="H19" s="12">
        <v>11</v>
      </c>
      <c r="I19" s="12">
        <f>H19+'[1]表二'!$I$19</f>
        <v>30</v>
      </c>
      <c r="J19" s="12">
        <v>15</v>
      </c>
      <c r="K19" s="36">
        <f t="shared" si="1"/>
        <v>100</v>
      </c>
      <c r="L19" s="37"/>
      <c r="M19" s="38"/>
      <c r="N19" s="9"/>
      <c r="O19" s="9"/>
      <c r="P19" s="39"/>
    </row>
    <row r="20" spans="1:16" ht="18" customHeight="1">
      <c r="A20" s="11" t="s">
        <v>130</v>
      </c>
      <c r="B20" s="12">
        <v>95</v>
      </c>
      <c r="C20" s="12">
        <v>1287</v>
      </c>
      <c r="D20" s="14">
        <f t="shared" si="2"/>
        <v>13.547368421052632</v>
      </c>
      <c r="E20" s="12">
        <f>C20+'[1]表二'!$E$20</f>
        <v>3116</v>
      </c>
      <c r="F20" s="12">
        <v>1764</v>
      </c>
      <c r="G20" s="13">
        <f t="shared" si="0"/>
        <v>76.64399092970521</v>
      </c>
      <c r="H20" s="12">
        <v>1839</v>
      </c>
      <c r="I20" s="12">
        <f>H20+'[1]表二'!$I$20</f>
        <v>4563</v>
      </c>
      <c r="J20" s="12">
        <v>1886</v>
      </c>
      <c r="K20" s="36">
        <f t="shared" si="1"/>
        <v>141.94061505832448</v>
      </c>
      <c r="L20" s="37"/>
      <c r="M20" s="38"/>
      <c r="N20" s="9"/>
      <c r="O20" s="9"/>
      <c r="P20" s="39"/>
    </row>
    <row r="21" spans="1:16" ht="18" customHeight="1">
      <c r="A21" s="11" t="s">
        <v>62</v>
      </c>
      <c r="B21" s="12"/>
      <c r="C21" s="12">
        <v>1260</v>
      </c>
      <c r="D21" s="14" t="e">
        <f t="shared" si="2"/>
        <v>#DIV/0!</v>
      </c>
      <c r="E21" s="12">
        <f>C21+'[1]表二'!$E$21</f>
        <v>1260</v>
      </c>
      <c r="F21" s="12">
        <v>1295</v>
      </c>
      <c r="G21" s="13">
        <f t="shared" si="0"/>
        <v>-2.7027027027026946</v>
      </c>
      <c r="H21" s="12">
        <v>2173</v>
      </c>
      <c r="I21" s="12">
        <f>H21+'[1]表二'!$I$21</f>
        <v>2173</v>
      </c>
      <c r="J21" s="12">
        <v>3342</v>
      </c>
      <c r="K21" s="36">
        <f t="shared" si="1"/>
        <v>-34.97905445840814</v>
      </c>
      <c r="L21" s="37"/>
      <c r="M21" s="38"/>
      <c r="N21" s="9"/>
      <c r="O21" s="9"/>
      <c r="P21" s="39"/>
    </row>
    <row r="22" spans="1:16" ht="18" customHeight="1">
      <c r="A22" s="11" t="s">
        <v>65</v>
      </c>
      <c r="B22" s="12"/>
      <c r="C22" s="12">
        <v>62</v>
      </c>
      <c r="D22" s="14" t="e">
        <f t="shared" si="2"/>
        <v>#DIV/0!</v>
      </c>
      <c r="E22" s="12">
        <f>C22+'[1]表二'!$E$22</f>
        <v>62</v>
      </c>
      <c r="F22" s="12">
        <v>65</v>
      </c>
      <c r="G22" s="13">
        <f t="shared" si="0"/>
        <v>-4.615384615384613</v>
      </c>
      <c r="H22" s="12">
        <v>66</v>
      </c>
      <c r="I22" s="12">
        <f>H22+'[1]表二'!$I$22</f>
        <v>66</v>
      </c>
      <c r="J22" s="12">
        <v>118</v>
      </c>
      <c r="K22" s="36">
        <f t="shared" si="1"/>
        <v>-44.067796610169495</v>
      </c>
      <c r="L22" s="37"/>
      <c r="M22" s="38"/>
      <c r="N22" s="9"/>
      <c r="O22" s="9"/>
      <c r="P22" s="39"/>
    </row>
    <row r="23" spans="1:16" ht="18" customHeight="1">
      <c r="A23" s="11" t="s">
        <v>131</v>
      </c>
      <c r="B23" s="12">
        <v>16</v>
      </c>
      <c r="C23" s="12">
        <v>69</v>
      </c>
      <c r="D23" s="14">
        <f t="shared" si="2"/>
        <v>4.3125</v>
      </c>
      <c r="E23" s="12">
        <v>168</v>
      </c>
      <c r="F23" s="12">
        <v>47</v>
      </c>
      <c r="G23" s="13">
        <f t="shared" si="0"/>
        <v>257.4468085106383</v>
      </c>
      <c r="H23" s="12">
        <v>118</v>
      </c>
      <c r="I23" s="12">
        <v>435</v>
      </c>
      <c r="J23" s="12">
        <v>69</v>
      </c>
      <c r="K23" s="36">
        <f t="shared" si="1"/>
        <v>530.4347826086956</v>
      </c>
      <c r="L23" s="37"/>
      <c r="M23" s="38"/>
      <c r="N23" s="9"/>
      <c r="O23" s="9"/>
      <c r="P23" s="39"/>
    </row>
    <row r="24" spans="1:16" ht="18" customHeight="1">
      <c r="A24" s="11" t="s">
        <v>132</v>
      </c>
      <c r="B24" s="12">
        <v>27</v>
      </c>
      <c r="C24" s="12" t="s">
        <v>133</v>
      </c>
      <c r="D24" s="14"/>
      <c r="E24" s="12" t="s">
        <v>134</v>
      </c>
      <c r="F24" s="12" t="s">
        <v>135</v>
      </c>
      <c r="G24" s="13">
        <v>142.31</v>
      </c>
      <c r="H24" s="12">
        <v>203</v>
      </c>
      <c r="I24" s="12">
        <v>409</v>
      </c>
      <c r="J24" s="12">
        <v>104</v>
      </c>
      <c r="K24" s="36">
        <f t="shared" si="1"/>
        <v>293.2692307692308</v>
      </c>
      <c r="L24" s="37"/>
      <c r="M24" s="9"/>
      <c r="N24" s="9"/>
      <c r="O24" s="9"/>
      <c r="P24" s="39"/>
    </row>
    <row r="25" spans="1:16" ht="16.5" customHeight="1">
      <c r="A25" s="15" t="s">
        <v>136</v>
      </c>
      <c r="B25" s="16" t="s">
        <v>137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40"/>
    </row>
    <row r="26" spans="1:13" ht="16.5" customHeight="1">
      <c r="A26" s="18" t="s">
        <v>94</v>
      </c>
      <c r="B26" s="19"/>
      <c r="L26" s="41"/>
      <c r="M26" s="41"/>
    </row>
    <row r="27" spans="1:2" ht="16.5" customHeight="1">
      <c r="A27" s="19"/>
      <c r="B27" s="19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8" customHeight="1"/>
  </sheetData>
  <sheetProtection/>
  <mergeCells count="16">
    <mergeCell ref="A1:P1"/>
    <mergeCell ref="B3:G3"/>
    <mergeCell ref="H3:K3"/>
    <mergeCell ref="B4:D4"/>
    <mergeCell ref="B25:P25"/>
    <mergeCell ref="L26:M26"/>
    <mergeCell ref="A3:A5"/>
    <mergeCell ref="E4:E5"/>
    <mergeCell ref="F4:F5"/>
    <mergeCell ref="G4:G5"/>
    <mergeCell ref="H4:H5"/>
    <mergeCell ref="I4:I5"/>
    <mergeCell ref="J4:J5"/>
    <mergeCell ref="K4:K5"/>
    <mergeCell ref="L3:P4"/>
    <mergeCell ref="A26:B27"/>
  </mergeCells>
  <printOptions horizontalCentered="1" vertic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雨中情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云中漫步</dc:creator>
  <cp:keywords/>
  <dc:description/>
  <cp:lastModifiedBy>刘小驴</cp:lastModifiedBy>
  <cp:lastPrinted>2009-07-10T01:43:14Z</cp:lastPrinted>
  <dcterms:created xsi:type="dcterms:W3CDTF">2003-12-17T01:45:30Z</dcterms:created>
  <dcterms:modified xsi:type="dcterms:W3CDTF">2023-03-30T07:31:29Z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31D12495A0014C73A4A0A80563111BB6</vt:lpwstr>
  </property>
</Properties>
</file>